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rederiquegillet/Dropbox/LaRiposte Tassin/50-Resultats-Bilan-Compet/"/>
    </mc:Choice>
  </mc:AlternateContent>
  <xr:revisionPtr revIDLastSave="0" documentId="13_ncr:1_{6E1F58EB-5161-7F49-A31C-664C4B99B30A}" xr6:coauthVersionLast="47" xr6:coauthVersionMax="47" xr10:uidLastSave="{00000000-0000-0000-0000-000000000000}"/>
  <bookViews>
    <workbookView xWindow="0" yWindow="500" windowWidth="28800" windowHeight="16020" tabRatio="500" xr2:uid="{00000000-000D-0000-FFFF-FFFF00000000}"/>
  </bookViews>
  <sheets>
    <sheet name="Feuil1" sheetId="1" r:id="rId1"/>
  </sheets>
  <definedNames>
    <definedName name="_xlnm._FilterDatabase" localSheetId="0" hidden="1">Feuil1!$A$2:$C$17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" l="1"/>
  <c r="P4" i="1"/>
  <c r="Q4" i="1"/>
  <c r="R4" i="1"/>
  <c r="O4" i="1"/>
  <c r="U4" i="1"/>
  <c r="N5" i="1"/>
  <c r="P5" i="1"/>
  <c r="Q5" i="1"/>
  <c r="R5" i="1"/>
  <c r="O5" i="1"/>
  <c r="U5" i="1"/>
  <c r="N6" i="1"/>
  <c r="P6" i="1"/>
  <c r="Q6" i="1"/>
  <c r="R6" i="1"/>
  <c r="O6" i="1"/>
  <c r="U6" i="1"/>
  <c r="N7" i="1"/>
  <c r="P7" i="1"/>
  <c r="Q7" i="1"/>
  <c r="R7" i="1"/>
  <c r="O7" i="1"/>
  <c r="U7" i="1"/>
  <c r="N8" i="1"/>
  <c r="P8" i="1"/>
  <c r="Q8" i="1"/>
  <c r="R8" i="1"/>
  <c r="O8" i="1"/>
  <c r="U8" i="1"/>
  <c r="N9" i="1"/>
  <c r="P9" i="1"/>
  <c r="Q9" i="1"/>
  <c r="R9" i="1"/>
  <c r="O9" i="1"/>
  <c r="U9" i="1"/>
  <c r="N10" i="1"/>
  <c r="P10" i="1"/>
  <c r="Q10" i="1"/>
  <c r="R10" i="1"/>
  <c r="O10" i="1"/>
  <c r="U10" i="1"/>
  <c r="N11" i="1"/>
  <c r="P11" i="1"/>
  <c r="Q11" i="1"/>
  <c r="R11" i="1"/>
  <c r="O11" i="1"/>
  <c r="U11" i="1"/>
  <c r="N12" i="1"/>
  <c r="P12" i="1"/>
  <c r="Q12" i="1"/>
  <c r="R12" i="1"/>
  <c r="O12" i="1"/>
  <c r="U12" i="1"/>
  <c r="N13" i="1"/>
  <c r="P13" i="1"/>
  <c r="Q13" i="1"/>
  <c r="R13" i="1"/>
  <c r="O13" i="1"/>
  <c r="U13" i="1"/>
  <c r="N14" i="1"/>
  <c r="P14" i="1"/>
  <c r="Q14" i="1"/>
  <c r="R14" i="1"/>
  <c r="O14" i="1"/>
  <c r="U14" i="1"/>
  <c r="N15" i="1"/>
  <c r="P15" i="1"/>
  <c r="Q15" i="1"/>
  <c r="R15" i="1"/>
  <c r="O15" i="1"/>
  <c r="U15" i="1"/>
  <c r="N16" i="1"/>
  <c r="P16" i="1"/>
  <c r="Q16" i="1"/>
  <c r="R16" i="1"/>
  <c r="O16" i="1"/>
  <c r="U16" i="1"/>
  <c r="T8" i="1"/>
  <c r="T10" i="1"/>
  <c r="T11" i="1"/>
  <c r="T12" i="1"/>
  <c r="T13" i="1"/>
  <c r="T14" i="1"/>
  <c r="T15" i="1"/>
  <c r="T4" i="1"/>
  <c r="T5" i="1"/>
  <c r="T6" i="1"/>
  <c r="T7" i="1"/>
  <c r="S15" i="1"/>
  <c r="T16" i="1"/>
  <c r="N3" i="1"/>
  <c r="P3" i="1"/>
  <c r="Q3" i="1"/>
  <c r="R3" i="1"/>
  <c r="O3" i="1"/>
  <c r="U3" i="1"/>
  <c r="T3" i="1"/>
  <c r="S3" i="1"/>
  <c r="S4" i="1"/>
  <c r="S5" i="1"/>
  <c r="S6" i="1"/>
  <c r="S7" i="1"/>
  <c r="S8" i="1"/>
  <c r="S9" i="1"/>
  <c r="S10" i="1"/>
  <c r="S11" i="1"/>
  <c r="S12" i="1"/>
  <c r="S13" i="1"/>
  <c r="S14" i="1"/>
  <c r="S16" i="1"/>
  <c r="D17" i="1"/>
  <c r="E17" i="1"/>
  <c r="F17" i="1"/>
  <c r="G17" i="1"/>
  <c r="H17" i="1"/>
  <c r="I17" i="1"/>
  <c r="J17" i="1"/>
  <c r="K17" i="1"/>
  <c r="L17" i="1"/>
  <c r="M17" i="1"/>
  <c r="R17" i="1"/>
  <c r="Q17" i="1"/>
  <c r="P17" i="1"/>
  <c r="O17" i="1"/>
</calcChain>
</file>

<file path=xl/sharedStrings.xml><?xml version="1.0" encoding="utf-8"?>
<sst xmlns="http://schemas.openxmlformats.org/spreadsheetml/2006/main" count="81" uniqueCount="67">
  <si>
    <t>Podium</t>
  </si>
  <si>
    <t>Or</t>
  </si>
  <si>
    <t>Argent</t>
  </si>
  <si>
    <t>Bronze</t>
  </si>
  <si>
    <t>Prénom</t>
  </si>
  <si>
    <t>Nom</t>
  </si>
  <si>
    <t>M13</t>
  </si>
  <si>
    <t>M20</t>
  </si>
  <si>
    <t>Mael</t>
  </si>
  <si>
    <t>Bernard</t>
  </si>
  <si>
    <t>Blanc</t>
  </si>
  <si>
    <t>M17</t>
  </si>
  <si>
    <t>Benjamin</t>
  </si>
  <si>
    <t>M15</t>
  </si>
  <si>
    <t>Mathieu</t>
  </si>
  <si>
    <t>Dufaur</t>
  </si>
  <si>
    <t>Guillaume</t>
  </si>
  <si>
    <t>Gillet</t>
  </si>
  <si>
    <t>Senior</t>
  </si>
  <si>
    <t>Antoine</t>
  </si>
  <si>
    <t>V2</t>
  </si>
  <si>
    <t>Gwendoline</t>
  </si>
  <si>
    <t>Laharotte</t>
  </si>
  <si>
    <t>1/13</t>
  </si>
  <si>
    <t>Larderet</t>
  </si>
  <si>
    <t>Marseille</t>
  </si>
  <si>
    <t>Benoit</t>
  </si>
  <si>
    <t>Martin</t>
  </si>
  <si>
    <t>Noémie</t>
  </si>
  <si>
    <t>Réocreux</t>
  </si>
  <si>
    <t>Théolan</t>
  </si>
  <si>
    <t>Vildrac</t>
  </si>
  <si>
    <t>Nb</t>
  </si>
  <si>
    <t>Arbitre(s)</t>
  </si>
  <si>
    <t>Cat</t>
  </si>
  <si>
    <t>Nb Compet</t>
  </si>
  <si>
    <t>Pts</t>
  </si>
  <si>
    <t>03-04/10/19</t>
  </si>
  <si>
    <t>5/32</t>
  </si>
  <si>
    <t>18/28</t>
  </si>
  <si>
    <t>15/32</t>
  </si>
  <si>
    <t>15/28</t>
  </si>
  <si>
    <t>24/30</t>
  </si>
  <si>
    <t>30/32</t>
  </si>
  <si>
    <t>2/32</t>
  </si>
  <si>
    <t>Tournon
Régional</t>
  </si>
  <si>
    <r>
      <t xml:space="preserve">Privas
</t>
    </r>
    <r>
      <rPr>
        <b/>
        <sz val="11"/>
        <color theme="1"/>
        <rFont val="Calibri"/>
        <family val="2"/>
        <scheme val="minor"/>
      </rPr>
      <t>Tournoi Open</t>
    </r>
  </si>
  <si>
    <t>5/18</t>
  </si>
  <si>
    <t>13/18</t>
  </si>
  <si>
    <t>2/18</t>
  </si>
  <si>
    <t>6/7</t>
  </si>
  <si>
    <t>3/12</t>
  </si>
  <si>
    <r>
      <rPr>
        <b/>
        <sz val="12"/>
        <color theme="1"/>
        <rFont val="Calibri"/>
        <family val="2"/>
        <scheme val="minor"/>
      </rPr>
      <t>Blue Touche</t>
    </r>
    <r>
      <rPr>
        <b/>
        <sz val="10"/>
        <color theme="1"/>
        <rFont val="Calibri"/>
        <family val="2"/>
        <scheme val="minor"/>
      </rPr>
      <t xml:space="preserve"> Vienne</t>
    </r>
  </si>
  <si>
    <t>2/28</t>
  </si>
  <si>
    <t>12/28</t>
  </si>
  <si>
    <t>Julien-Cédric</t>
  </si>
  <si>
    <t>26/28</t>
  </si>
  <si>
    <t>6/20</t>
  </si>
  <si>
    <t>1/16</t>
  </si>
  <si>
    <t>16/16</t>
  </si>
  <si>
    <t>1/15</t>
  </si>
  <si>
    <r>
      <t xml:space="preserve">Chpt France M17
</t>
    </r>
    <r>
      <rPr>
        <b/>
        <sz val="9"/>
        <color theme="1"/>
        <rFont val="Calibri"/>
        <family val="2"/>
        <scheme val="minor"/>
      </rPr>
      <t>Nîmes</t>
    </r>
  </si>
  <si>
    <t>2/82</t>
  </si>
  <si>
    <t>72/84</t>
  </si>
  <si>
    <r>
      <rPr>
        <b/>
        <sz val="10"/>
        <color theme="1"/>
        <rFont val="Calibri"/>
        <family val="2"/>
        <scheme val="minor"/>
      </rPr>
      <t>Chpt AURA M17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Montélimar</t>
    </r>
  </si>
  <si>
    <r>
      <t xml:space="preserve">Chpt AURA M15
</t>
    </r>
    <r>
      <rPr>
        <b/>
        <sz val="10"/>
        <color theme="1"/>
        <rFont val="Calibri"/>
        <family val="2"/>
        <scheme val="minor"/>
      </rPr>
      <t>Montélimar</t>
    </r>
  </si>
  <si>
    <r>
      <rPr>
        <b/>
        <sz val="11"/>
        <color theme="1"/>
        <rFont val="Calibri (Corps)"/>
      </rPr>
      <t>Fêtes des Jeunes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 (Corps)"/>
      </rPr>
      <t>Paris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</si>
</sst>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d\-mmm\-yy;@"/>
  </numFmts>
  <fonts count="13" x14ac:knownFonts="1">
    <font>
      <sz val="12"/>
      <color theme="1"/>
      <name val="Calibri"/>
      <family val="2"/>
      <scheme val="minor"/>
    </font>
    <font>
      <b/>
      <sz val="14"/>
      <color rgb="FF00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 (Corps)"/>
    </font>
    <font>
      <b/>
      <sz val="10"/>
      <color theme="1"/>
      <name val="Calibri (Corps)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B8FF"/>
        <bgColor indexed="64"/>
      </patternFill>
    </fill>
    <fill>
      <patternFill patternType="solid">
        <fgColor rgb="FF66B8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7" fillId="10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1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zoomScale="80" zoomScaleNormal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23" sqref="G23"/>
    </sheetView>
  </sheetViews>
  <sheetFormatPr baseColWidth="10" defaultColWidth="10.83203125" defaultRowHeight="19" x14ac:dyDescent="0.2"/>
  <cols>
    <col min="1" max="1" width="15.33203125" style="21" bestFit="1" customWidth="1"/>
    <col min="2" max="2" width="13.33203125" style="21" bestFit="1" customWidth="1"/>
    <col min="3" max="3" width="10.83203125" style="21" bestFit="1" customWidth="1"/>
    <col min="4" max="4" width="12.33203125" style="21" bestFit="1" customWidth="1"/>
    <col min="5" max="6" width="11.33203125" style="21" bestFit="1" customWidth="1"/>
    <col min="7" max="7" width="13.33203125" style="21" bestFit="1" customWidth="1"/>
    <col min="8" max="8" width="13.33203125" style="21" customWidth="1"/>
    <col min="9" max="9" width="11.1640625" style="21" customWidth="1"/>
    <col min="10" max="10" width="12.1640625" style="21" customWidth="1"/>
    <col min="11" max="11" width="10.33203125" style="21" bestFit="1" customWidth="1"/>
    <col min="12" max="12" width="11.83203125" style="21" bestFit="1" customWidth="1"/>
    <col min="13" max="13" width="17.33203125" style="21" customWidth="1"/>
    <col min="14" max="14" width="12.1640625" style="22" bestFit="1" customWidth="1"/>
    <col min="15" max="15" width="8.6640625" style="23" bestFit="1" customWidth="1"/>
    <col min="16" max="16" width="7" style="24" customWidth="1"/>
    <col min="17" max="17" width="7.6640625" style="24" bestFit="1" customWidth="1"/>
    <col min="18" max="18" width="8.1640625" style="24" bestFit="1" customWidth="1"/>
    <col min="19" max="16384" width="10.83203125" style="24"/>
  </cols>
  <sheetData>
    <row r="1" spans="1:21" s="4" customFormat="1" ht="40" x14ac:dyDescent="0.2">
      <c r="A1" s="1"/>
      <c r="B1" s="2"/>
      <c r="C1" s="2"/>
      <c r="D1" s="29" t="s">
        <v>37</v>
      </c>
      <c r="E1" s="29">
        <v>44114</v>
      </c>
      <c r="F1" s="29">
        <v>44359</v>
      </c>
      <c r="G1" s="29">
        <v>44359</v>
      </c>
      <c r="H1" s="29">
        <v>44360</v>
      </c>
      <c r="I1" s="29">
        <v>44366</v>
      </c>
      <c r="J1" s="29">
        <v>44380</v>
      </c>
      <c r="K1" s="29"/>
      <c r="L1" s="29"/>
      <c r="M1" s="29"/>
      <c r="N1" s="30" t="s">
        <v>35</v>
      </c>
      <c r="O1" s="3" t="s">
        <v>0</v>
      </c>
      <c r="P1" s="3" t="s">
        <v>1</v>
      </c>
      <c r="Q1" s="3" t="s">
        <v>2</v>
      </c>
      <c r="R1" s="3" t="s">
        <v>3</v>
      </c>
      <c r="T1" s="43" t="s">
        <v>36</v>
      </c>
      <c r="U1" s="43"/>
    </row>
    <row r="2" spans="1:21" s="9" customFormat="1" ht="42" customHeight="1" x14ac:dyDescent="0.2">
      <c r="A2" s="5" t="s">
        <v>4</v>
      </c>
      <c r="B2" s="5" t="s">
        <v>5</v>
      </c>
      <c r="C2" s="26" t="s">
        <v>34</v>
      </c>
      <c r="D2" s="41" t="s">
        <v>45</v>
      </c>
      <c r="E2" s="25" t="s">
        <v>46</v>
      </c>
      <c r="F2" s="25" t="s">
        <v>52</v>
      </c>
      <c r="G2" s="40" t="s">
        <v>64</v>
      </c>
      <c r="H2" s="42" t="s">
        <v>65</v>
      </c>
      <c r="I2" s="39" t="s">
        <v>61</v>
      </c>
      <c r="J2" s="46" t="s">
        <v>66</v>
      </c>
      <c r="K2" s="25"/>
      <c r="L2" s="25"/>
      <c r="M2" s="25"/>
      <c r="N2" s="6"/>
      <c r="O2" s="7"/>
      <c r="P2" s="8"/>
      <c r="Q2" s="8"/>
      <c r="R2" s="8"/>
    </row>
    <row r="3" spans="1:21" s="15" customFormat="1" x14ac:dyDescent="0.2">
      <c r="A3" s="16" t="s">
        <v>8</v>
      </c>
      <c r="B3" s="16" t="s">
        <v>9</v>
      </c>
      <c r="C3" s="16" t="s">
        <v>6</v>
      </c>
      <c r="D3" s="12" t="s">
        <v>38</v>
      </c>
      <c r="E3" s="12" t="s">
        <v>47</v>
      </c>
      <c r="F3" s="11"/>
      <c r="G3" s="11"/>
      <c r="H3" s="11"/>
      <c r="I3" s="11"/>
      <c r="J3" s="11"/>
      <c r="K3" s="11"/>
      <c r="L3" s="11"/>
      <c r="M3" s="11"/>
      <c r="N3" s="14">
        <f>COUNTA(D3:M3)</f>
        <v>2</v>
      </c>
      <c r="O3" s="31">
        <f t="shared" ref="O3:O16" si="0">P3+Q3+R3</f>
        <v>0</v>
      </c>
      <c r="P3" s="14">
        <f>COUNTIF(D3:M3,"1/*")</f>
        <v>0</v>
      </c>
      <c r="Q3" s="14">
        <f>COUNTIF(D3:M3,"2/*")</f>
        <v>0</v>
      </c>
      <c r="R3" s="14">
        <f>COUNTIF(D3:M3,"3/*")</f>
        <v>0</v>
      </c>
      <c r="S3" s="32">
        <f t="shared" ref="S3:S16" si="1">O3/N3</f>
        <v>0</v>
      </c>
      <c r="T3" s="15">
        <f t="shared" ref="T3:T7" si="2">U3</f>
        <v>2</v>
      </c>
      <c r="U3" s="15">
        <f t="shared" ref="U3:U16" si="3">(N3-O3)+(P3*4)+(Q3*3)+(R3*2)</f>
        <v>2</v>
      </c>
    </row>
    <row r="4" spans="1:21" s="15" customFormat="1" x14ac:dyDescent="0.2">
      <c r="A4" s="10" t="s">
        <v>12</v>
      </c>
      <c r="B4" s="10" t="s">
        <v>10</v>
      </c>
      <c r="C4" s="10" t="s">
        <v>13</v>
      </c>
      <c r="D4" s="13" t="s">
        <v>39</v>
      </c>
      <c r="E4" s="11"/>
      <c r="F4" s="11"/>
      <c r="G4" s="11"/>
      <c r="H4" s="11"/>
      <c r="I4" s="11"/>
      <c r="J4" s="11"/>
      <c r="K4" s="11"/>
      <c r="L4" s="11"/>
      <c r="M4" s="11"/>
      <c r="N4" s="14">
        <f>COUNTA(D4:M4)</f>
        <v>1</v>
      </c>
      <c r="O4" s="31">
        <f t="shared" si="0"/>
        <v>0</v>
      </c>
      <c r="P4" s="14">
        <f>COUNTIF(D4:M4,"1/*")</f>
        <v>0</v>
      </c>
      <c r="Q4" s="14">
        <f>COUNTIF(D4:M4,"2/*")</f>
        <v>0</v>
      </c>
      <c r="R4" s="14">
        <f>COUNTIF(D4:M4,"3/*")</f>
        <v>0</v>
      </c>
      <c r="S4" s="32">
        <f t="shared" si="1"/>
        <v>0</v>
      </c>
      <c r="T4" s="15">
        <f t="shared" si="2"/>
        <v>1</v>
      </c>
      <c r="U4" s="15">
        <f t="shared" si="3"/>
        <v>1</v>
      </c>
    </row>
    <row r="5" spans="1:21" s="15" customFormat="1" x14ac:dyDescent="0.2">
      <c r="A5" s="10" t="s">
        <v>14</v>
      </c>
      <c r="B5" s="10" t="s">
        <v>15</v>
      </c>
      <c r="C5" s="10" t="s">
        <v>6</v>
      </c>
      <c r="D5" s="13" t="s">
        <v>40</v>
      </c>
      <c r="E5" s="11"/>
      <c r="F5" s="11"/>
      <c r="G5" s="11"/>
      <c r="H5" s="11"/>
      <c r="I5" s="11"/>
      <c r="J5" s="11"/>
      <c r="K5" s="11"/>
      <c r="L5" s="11"/>
      <c r="M5" s="11"/>
      <c r="N5" s="14">
        <f>COUNTA(D5:M5)</f>
        <v>1</v>
      </c>
      <c r="O5" s="31">
        <f t="shared" si="0"/>
        <v>0</v>
      </c>
      <c r="P5" s="14">
        <f>COUNTIF(D5:M5,"1/*")</f>
        <v>0</v>
      </c>
      <c r="Q5" s="14">
        <f>COUNTIF(D5:M5,"2/*")</f>
        <v>0</v>
      </c>
      <c r="R5" s="14">
        <f>COUNTIF(D5:M5,"3/*")</f>
        <v>0</v>
      </c>
      <c r="S5" s="32">
        <f t="shared" si="1"/>
        <v>0</v>
      </c>
      <c r="T5" s="15">
        <f t="shared" si="2"/>
        <v>1</v>
      </c>
      <c r="U5" s="15">
        <f t="shared" si="3"/>
        <v>1</v>
      </c>
    </row>
    <row r="6" spans="1:21" s="15" customFormat="1" x14ac:dyDescent="0.2">
      <c r="A6" s="16" t="s">
        <v>16</v>
      </c>
      <c r="B6" s="16" t="s">
        <v>17</v>
      </c>
      <c r="C6" s="16" t="s">
        <v>20</v>
      </c>
      <c r="D6" s="11"/>
      <c r="E6" s="11"/>
      <c r="F6" s="36" t="s">
        <v>54</v>
      </c>
      <c r="G6" s="11"/>
      <c r="H6" s="11"/>
      <c r="I6" s="11"/>
      <c r="J6" s="11"/>
      <c r="K6" s="11"/>
      <c r="L6" s="11"/>
      <c r="M6" s="11"/>
      <c r="N6" s="14">
        <f>COUNTA(D6:M6)</f>
        <v>1</v>
      </c>
      <c r="O6" s="31">
        <f t="shared" si="0"/>
        <v>0</v>
      </c>
      <c r="P6" s="14">
        <f>COUNTIF(D6:M6,"1/*")</f>
        <v>0</v>
      </c>
      <c r="Q6" s="14">
        <f>COUNTIF(D6:M6,"2/*")</f>
        <v>0</v>
      </c>
      <c r="R6" s="14">
        <f>COUNTIF(D6:M6,"3/*")</f>
        <v>0</v>
      </c>
      <c r="S6" s="32">
        <f t="shared" si="1"/>
        <v>0</v>
      </c>
      <c r="T6" s="15">
        <f t="shared" si="2"/>
        <v>1</v>
      </c>
      <c r="U6" s="15">
        <f t="shared" si="3"/>
        <v>1</v>
      </c>
    </row>
    <row r="7" spans="1:21" s="15" customFormat="1" ht="20" thickBot="1" x14ac:dyDescent="0.25">
      <c r="A7" s="10" t="s">
        <v>19</v>
      </c>
      <c r="B7" s="10" t="s">
        <v>17</v>
      </c>
      <c r="C7" s="10" t="s">
        <v>7</v>
      </c>
      <c r="D7" s="13" t="s">
        <v>42</v>
      </c>
      <c r="E7" s="11"/>
      <c r="F7" s="35" t="s">
        <v>53</v>
      </c>
      <c r="G7" s="11"/>
      <c r="H7" s="11"/>
      <c r="I7" s="11"/>
      <c r="J7" s="11"/>
      <c r="K7" s="11"/>
      <c r="L7" s="11"/>
      <c r="M7" s="11"/>
      <c r="N7" s="14">
        <f>COUNTA(D7:M7)</f>
        <v>2</v>
      </c>
      <c r="O7" s="31">
        <f t="shared" si="0"/>
        <v>1</v>
      </c>
      <c r="P7" s="14">
        <f>COUNTIF(D7:M7,"1/*")</f>
        <v>0</v>
      </c>
      <c r="Q7" s="14">
        <f>COUNTIF(D7:M7,"2/*")</f>
        <v>1</v>
      </c>
      <c r="R7" s="14">
        <f>COUNTIF(D7:M7,"3/*")</f>
        <v>0</v>
      </c>
      <c r="S7" s="32">
        <f t="shared" si="1"/>
        <v>0.5</v>
      </c>
      <c r="T7" s="15">
        <f t="shared" si="2"/>
        <v>4</v>
      </c>
      <c r="U7" s="15">
        <f t="shared" si="3"/>
        <v>4</v>
      </c>
    </row>
    <row r="8" spans="1:21" s="15" customFormat="1" x14ac:dyDescent="0.2">
      <c r="A8" s="16" t="s">
        <v>21</v>
      </c>
      <c r="B8" s="16" t="s">
        <v>22</v>
      </c>
      <c r="C8" s="10" t="s">
        <v>11</v>
      </c>
      <c r="D8" s="11"/>
      <c r="E8" s="11"/>
      <c r="F8" s="11"/>
      <c r="G8" s="17" t="s">
        <v>58</v>
      </c>
      <c r="H8" s="11"/>
      <c r="I8" s="35" t="s">
        <v>62</v>
      </c>
      <c r="J8" s="11"/>
      <c r="K8" s="11"/>
      <c r="L8" s="11"/>
      <c r="M8" s="11"/>
      <c r="N8" s="14">
        <f>COUNTA(D8:M8)</f>
        <v>2</v>
      </c>
      <c r="O8" s="31">
        <f t="shared" si="0"/>
        <v>2</v>
      </c>
      <c r="P8" s="14">
        <f>COUNTIF(D8:M8,"1/*")</f>
        <v>1</v>
      </c>
      <c r="Q8" s="14">
        <f>COUNTIF(D8:M8,"2/*")</f>
        <v>1</v>
      </c>
      <c r="R8" s="14">
        <f>COUNTIF(D8:M8,"3/*")</f>
        <v>0</v>
      </c>
      <c r="S8" s="32">
        <f t="shared" si="1"/>
        <v>1</v>
      </c>
      <c r="T8" s="44">
        <f>U8+U9</f>
        <v>19</v>
      </c>
      <c r="U8" s="15">
        <f t="shared" si="3"/>
        <v>7</v>
      </c>
    </row>
    <row r="9" spans="1:21" s="15" customFormat="1" ht="20" thickBot="1" x14ac:dyDescent="0.25">
      <c r="A9" s="16" t="s">
        <v>21</v>
      </c>
      <c r="B9" s="16" t="s">
        <v>22</v>
      </c>
      <c r="C9" s="16" t="s">
        <v>13</v>
      </c>
      <c r="D9" s="17" t="s">
        <v>23</v>
      </c>
      <c r="E9" s="11"/>
      <c r="F9" s="11"/>
      <c r="G9" s="11"/>
      <c r="H9" s="38" t="s">
        <v>60</v>
      </c>
      <c r="I9" s="11"/>
      <c r="J9" s="38" t="s">
        <v>60</v>
      </c>
      <c r="K9" s="11"/>
      <c r="L9" s="11"/>
      <c r="M9" s="11"/>
      <c r="N9" s="14">
        <f>COUNTA(D9:M9)</f>
        <v>3</v>
      </c>
      <c r="O9" s="31">
        <f t="shared" si="0"/>
        <v>3</v>
      </c>
      <c r="P9" s="14">
        <f>COUNTIF(D9:M9,"1/*")</f>
        <v>3</v>
      </c>
      <c r="Q9" s="14">
        <f>COUNTIF(D9:M9,"2/*")</f>
        <v>0</v>
      </c>
      <c r="R9" s="14">
        <f>COUNTIF(D9:M9,"3/*")</f>
        <v>0</v>
      </c>
      <c r="S9" s="32">
        <f t="shared" si="1"/>
        <v>1</v>
      </c>
      <c r="T9" s="45"/>
      <c r="U9" s="15">
        <f t="shared" si="3"/>
        <v>12</v>
      </c>
    </row>
    <row r="10" spans="1:21" s="15" customFormat="1" x14ac:dyDescent="0.2">
      <c r="A10" s="10" t="s">
        <v>19</v>
      </c>
      <c r="B10" s="10" t="s">
        <v>24</v>
      </c>
      <c r="C10" s="16" t="s">
        <v>13</v>
      </c>
      <c r="D10" s="13" t="s">
        <v>41</v>
      </c>
      <c r="E10" s="11"/>
      <c r="F10" s="11"/>
      <c r="G10" s="11"/>
      <c r="H10" s="11"/>
      <c r="I10" s="11"/>
      <c r="J10" s="11"/>
      <c r="K10" s="11"/>
      <c r="L10" s="11"/>
      <c r="M10" s="11"/>
      <c r="N10" s="14">
        <f>COUNTA(D10:M10)</f>
        <v>1</v>
      </c>
      <c r="O10" s="31">
        <f t="shared" si="0"/>
        <v>0</v>
      </c>
      <c r="P10" s="14">
        <f>COUNTIF(D10:M10,"1/*")</f>
        <v>0</v>
      </c>
      <c r="Q10" s="14">
        <f>COUNTIF(D10:M10,"2/*")</f>
        <v>0</v>
      </c>
      <c r="R10" s="14">
        <f>COUNTIF(D10:M10,"3/*")</f>
        <v>0</v>
      </c>
      <c r="S10" s="32">
        <f t="shared" si="1"/>
        <v>0</v>
      </c>
      <c r="T10" s="15">
        <f t="shared" ref="T10:T15" si="4">U10</f>
        <v>1</v>
      </c>
      <c r="U10" s="15">
        <f t="shared" si="3"/>
        <v>1</v>
      </c>
    </row>
    <row r="11" spans="1:21" s="15" customFormat="1" x14ac:dyDescent="0.2">
      <c r="A11" s="10" t="s">
        <v>19</v>
      </c>
      <c r="B11" s="10" t="s">
        <v>25</v>
      </c>
      <c r="C11" s="28" t="s">
        <v>6</v>
      </c>
      <c r="D11" s="13" t="s">
        <v>43</v>
      </c>
      <c r="E11" s="13" t="s">
        <v>48</v>
      </c>
      <c r="F11" s="11"/>
      <c r="G11" s="11"/>
      <c r="H11" s="11"/>
      <c r="I11" s="11"/>
      <c r="J11" s="11"/>
      <c r="K11" s="11"/>
      <c r="L11" s="11"/>
      <c r="M11" s="11"/>
      <c r="N11" s="14">
        <f>COUNTA(D11:M11)</f>
        <v>2</v>
      </c>
      <c r="O11" s="31">
        <f t="shared" si="0"/>
        <v>0</v>
      </c>
      <c r="P11" s="14">
        <f>COUNTIF(D11:M11,"1/*")</f>
        <v>0</v>
      </c>
      <c r="Q11" s="14">
        <f>COUNTIF(D11:M11,"2/*")</f>
        <v>0</v>
      </c>
      <c r="R11" s="14">
        <f>COUNTIF(D11:M11,"3/*")</f>
        <v>0</v>
      </c>
      <c r="S11" s="32">
        <f t="shared" si="1"/>
        <v>0</v>
      </c>
      <c r="T11" s="15">
        <f t="shared" si="4"/>
        <v>2</v>
      </c>
      <c r="U11" s="15">
        <f t="shared" si="3"/>
        <v>2</v>
      </c>
    </row>
    <row r="12" spans="1:21" s="15" customFormat="1" x14ac:dyDescent="0.2">
      <c r="A12" s="16" t="s">
        <v>26</v>
      </c>
      <c r="B12" s="16" t="s">
        <v>27</v>
      </c>
      <c r="C12" s="16" t="s">
        <v>11</v>
      </c>
      <c r="D12" s="11"/>
      <c r="E12" s="34" t="s">
        <v>51</v>
      </c>
      <c r="F12" s="11"/>
      <c r="G12" s="36" t="s">
        <v>57</v>
      </c>
      <c r="H12" s="11"/>
      <c r="I12" s="36" t="s">
        <v>63</v>
      </c>
      <c r="J12" s="11"/>
      <c r="K12" s="11"/>
      <c r="L12" s="11"/>
      <c r="M12" s="11"/>
      <c r="N12" s="14">
        <f>COUNTA(D12:M12)</f>
        <v>3</v>
      </c>
      <c r="O12" s="31">
        <f t="shared" si="0"/>
        <v>1</v>
      </c>
      <c r="P12" s="14">
        <f>COUNTIF(D12:M12,"1/*")</f>
        <v>0</v>
      </c>
      <c r="Q12" s="14">
        <f>COUNTIF(D12:M12,"2/*")</f>
        <v>0</v>
      </c>
      <c r="R12" s="14">
        <f>COUNTIF(D12:M12,"3/*")</f>
        <v>1</v>
      </c>
      <c r="S12" s="32">
        <f t="shared" si="1"/>
        <v>0.33333333333333331</v>
      </c>
      <c r="T12" s="15">
        <f t="shared" si="4"/>
        <v>4</v>
      </c>
      <c r="U12" s="15">
        <f t="shared" si="3"/>
        <v>4</v>
      </c>
    </row>
    <row r="13" spans="1:21" s="15" customFormat="1" x14ac:dyDescent="0.2">
      <c r="A13" s="10" t="s">
        <v>28</v>
      </c>
      <c r="B13" s="10" t="s">
        <v>29</v>
      </c>
      <c r="C13" s="16" t="s">
        <v>11</v>
      </c>
      <c r="D13" s="11"/>
      <c r="E13" s="13" t="s">
        <v>50</v>
      </c>
      <c r="F13" s="11"/>
      <c r="G13" s="36" t="s">
        <v>59</v>
      </c>
      <c r="H13" s="11"/>
      <c r="I13" s="11"/>
      <c r="J13" s="11"/>
      <c r="K13" s="11"/>
      <c r="L13" s="11"/>
      <c r="M13" s="11"/>
      <c r="N13" s="14">
        <f>COUNTA(D13:M13)</f>
        <v>2</v>
      </c>
      <c r="O13" s="31">
        <f t="shared" si="0"/>
        <v>0</v>
      </c>
      <c r="P13" s="14">
        <f>COUNTIF(D13:M13,"1/*")</f>
        <v>0</v>
      </c>
      <c r="Q13" s="14">
        <f>COUNTIF(D13:M13,"2/*")</f>
        <v>0</v>
      </c>
      <c r="R13" s="14">
        <f>COUNTIF(D13:M13,"3/*")</f>
        <v>0</v>
      </c>
      <c r="S13" s="32">
        <f t="shared" si="1"/>
        <v>0</v>
      </c>
      <c r="T13" s="15">
        <f t="shared" si="4"/>
        <v>2</v>
      </c>
      <c r="U13" s="15">
        <f t="shared" si="3"/>
        <v>2</v>
      </c>
    </row>
    <row r="14" spans="1:21" s="15" customFormat="1" x14ac:dyDescent="0.2">
      <c r="A14" s="16" t="s">
        <v>30</v>
      </c>
      <c r="B14" s="16" t="s">
        <v>31</v>
      </c>
      <c r="C14" s="27" t="s">
        <v>6</v>
      </c>
      <c r="D14" s="33" t="s">
        <v>44</v>
      </c>
      <c r="E14" s="33" t="s">
        <v>49</v>
      </c>
      <c r="F14" s="11"/>
      <c r="G14" s="11"/>
      <c r="H14" s="11"/>
      <c r="I14" s="11"/>
      <c r="J14" s="11"/>
      <c r="K14" s="11"/>
      <c r="L14" s="11"/>
      <c r="M14" s="11"/>
      <c r="N14" s="14">
        <f>COUNTA(D14:M14)</f>
        <v>2</v>
      </c>
      <c r="O14" s="31">
        <f t="shared" si="0"/>
        <v>2</v>
      </c>
      <c r="P14" s="14">
        <f>COUNTIF(D14:M14,"1/*")</f>
        <v>0</v>
      </c>
      <c r="Q14" s="14">
        <f>COUNTIF(D14:M14,"2/*")</f>
        <v>2</v>
      </c>
      <c r="R14" s="14">
        <f>COUNTIF(D14:M14,"3/*")</f>
        <v>0</v>
      </c>
      <c r="S14" s="32">
        <f t="shared" si="1"/>
        <v>1</v>
      </c>
      <c r="T14" s="15">
        <f t="shared" si="4"/>
        <v>6</v>
      </c>
      <c r="U14" s="15">
        <f t="shared" si="3"/>
        <v>6</v>
      </c>
    </row>
    <row r="15" spans="1:21" s="15" customFormat="1" x14ac:dyDescent="0.2">
      <c r="A15" s="37" t="s">
        <v>55</v>
      </c>
      <c r="B15" s="37" t="s">
        <v>31</v>
      </c>
      <c r="C15" s="37" t="s">
        <v>18</v>
      </c>
      <c r="D15" s="11"/>
      <c r="E15" s="11"/>
      <c r="F15" s="36" t="s">
        <v>56</v>
      </c>
      <c r="G15" s="11"/>
      <c r="H15" s="11"/>
      <c r="I15" s="11"/>
      <c r="J15" s="11"/>
      <c r="K15" s="11"/>
      <c r="L15" s="11"/>
      <c r="M15" s="11"/>
      <c r="N15" s="14">
        <f>COUNTA(D15:M15)</f>
        <v>1</v>
      </c>
      <c r="O15" s="31">
        <f t="shared" si="0"/>
        <v>0</v>
      </c>
      <c r="P15" s="14">
        <f>COUNTIF(D15:M15,"1/*")</f>
        <v>0</v>
      </c>
      <c r="Q15" s="14">
        <f>COUNTIF(D15:M15,"2/*")</f>
        <v>0</v>
      </c>
      <c r="R15" s="14">
        <f>COUNTIF(D15:M15,"3/*")</f>
        <v>0</v>
      </c>
      <c r="S15" s="32">
        <f t="shared" si="1"/>
        <v>0</v>
      </c>
      <c r="T15" s="15">
        <f t="shared" si="4"/>
        <v>1</v>
      </c>
      <c r="U15" s="15">
        <f t="shared" si="3"/>
        <v>1</v>
      </c>
    </row>
    <row r="16" spans="1:21" s="15" customFormat="1" x14ac:dyDescent="0.2">
      <c r="A16" s="16"/>
      <c r="B16" s="16"/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4">
        <f>COUNTA(D16:M16)</f>
        <v>0</v>
      </c>
      <c r="O16" s="31">
        <f t="shared" si="0"/>
        <v>0</v>
      </c>
      <c r="P16" s="14">
        <f>COUNTIF(D16:M16,"1/*")</f>
        <v>0</v>
      </c>
      <c r="Q16" s="14">
        <f>COUNTIF(D16:M16,"2/*")</f>
        <v>0</v>
      </c>
      <c r="R16" s="14">
        <f>COUNTIF(D16:M16,"3/*")</f>
        <v>0</v>
      </c>
      <c r="S16" s="32" t="e">
        <f t="shared" si="1"/>
        <v>#DIV/0!</v>
      </c>
      <c r="T16" s="15">
        <f t="shared" ref="T16" si="5">U16</f>
        <v>0</v>
      </c>
      <c r="U16" s="15">
        <f t="shared" si="3"/>
        <v>0</v>
      </c>
    </row>
    <row r="17" spans="1:18" s="15" customFormat="1" x14ac:dyDescent="0.2">
      <c r="A17" s="18" t="s">
        <v>32</v>
      </c>
      <c r="B17" s="18"/>
      <c r="C17" s="18"/>
      <c r="D17" s="18">
        <f t="shared" ref="D17:M17" si="6">COUNTA(D3:D16)</f>
        <v>8</v>
      </c>
      <c r="E17" s="18">
        <f t="shared" si="6"/>
        <v>5</v>
      </c>
      <c r="F17" s="18">
        <f t="shared" si="6"/>
        <v>3</v>
      </c>
      <c r="G17" s="18">
        <f t="shared" si="6"/>
        <v>3</v>
      </c>
      <c r="H17" s="18">
        <f t="shared" si="6"/>
        <v>1</v>
      </c>
      <c r="I17" s="18">
        <f t="shared" si="6"/>
        <v>2</v>
      </c>
      <c r="J17" s="18">
        <f t="shared" si="6"/>
        <v>1</v>
      </c>
      <c r="K17" s="18">
        <f t="shared" si="6"/>
        <v>0</v>
      </c>
      <c r="L17" s="18">
        <f t="shared" si="6"/>
        <v>0</v>
      </c>
      <c r="M17" s="18">
        <f t="shared" si="6"/>
        <v>0</v>
      </c>
      <c r="N17" s="18"/>
      <c r="O17" s="19">
        <f>SUM(O3:O16)</f>
        <v>9</v>
      </c>
      <c r="P17" s="19">
        <f>SUM(P3:P16)</f>
        <v>4</v>
      </c>
      <c r="Q17" s="19">
        <f>SUM(Q3:Q16)</f>
        <v>4</v>
      </c>
      <c r="R17" s="19">
        <f>SUM(R3:R16)</f>
        <v>1</v>
      </c>
    </row>
    <row r="18" spans="1:18" s="15" customForma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  <row r="19" spans="1:18" s="9" customFormat="1" ht="20" x14ac:dyDescent="0.2">
      <c r="A19" s="20" t="s">
        <v>33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7"/>
    </row>
  </sheetData>
  <autoFilter ref="A2:C17" xr:uid="{7094B1CC-9F3B-48F5-A947-8CE8DE6993EE}"/>
  <mergeCells count="2">
    <mergeCell ref="T1:U1"/>
    <mergeCell ref="T8:T9"/>
  </mergeCells>
  <conditionalFormatting sqref="P3:P16">
    <cfRule type="cellIs" dxfId="1" priority="5" operator="equal">
      <formula>0</formula>
    </cfRule>
  </conditionalFormatting>
  <conditionalFormatting sqref="O3:O16 Q3:S16">
    <cfRule type="cellIs" dxfId="0" priority="4" operator="equal">
      <formula>0</formula>
    </cfRule>
  </conditionalFormatting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Docteur Foullu-Blanc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Foullu-Blanc</dc:creator>
  <cp:lastModifiedBy>Frédérique GILLET</cp:lastModifiedBy>
  <dcterms:created xsi:type="dcterms:W3CDTF">2020-03-11T16:06:34Z</dcterms:created>
  <dcterms:modified xsi:type="dcterms:W3CDTF">2021-09-25T13:59:08Z</dcterms:modified>
</cp:coreProperties>
</file>