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ropbox\Dropbox\LaRiposte Tassin\50-Resultats-Bilan-Compet\"/>
    </mc:Choice>
  </mc:AlternateContent>
  <xr:revisionPtr revIDLastSave="0" documentId="13_ncr:1_{0303A49B-8D3D-4D49-B893-8290DA7C5D1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euil1" sheetId="1" r:id="rId1"/>
  </sheets>
  <definedNames>
    <definedName name="_xlnm._FilterDatabase" localSheetId="0" hidden="1">Feuil1!$A$2:$C$26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6" i="1" l="1"/>
  <c r="AV4" i="1"/>
  <c r="AJ26" i="1"/>
  <c r="AK26" i="1"/>
  <c r="AL26" i="1"/>
  <c r="AM26" i="1"/>
  <c r="AN26" i="1"/>
  <c r="AO26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T4" i="1"/>
  <c r="AQ4" i="1"/>
  <c r="AT5" i="1"/>
  <c r="AQ5" i="1"/>
  <c r="AT6" i="1"/>
  <c r="AQ6" i="1"/>
  <c r="AT7" i="1"/>
  <c r="AQ7" i="1"/>
  <c r="AT8" i="1"/>
  <c r="AQ8" i="1"/>
  <c r="AT9" i="1"/>
  <c r="AQ9" i="1"/>
  <c r="AT10" i="1"/>
  <c r="AQ10" i="1"/>
  <c r="AT11" i="1"/>
  <c r="AQ11" i="1"/>
  <c r="AT12" i="1"/>
  <c r="AQ12" i="1"/>
  <c r="AT13" i="1"/>
  <c r="AQ13" i="1"/>
  <c r="AT14" i="1"/>
  <c r="AQ14" i="1"/>
  <c r="AT15" i="1"/>
  <c r="AQ15" i="1"/>
  <c r="AT16" i="1"/>
  <c r="AQ16" i="1"/>
  <c r="AT17" i="1"/>
  <c r="AQ17" i="1"/>
  <c r="AT18" i="1"/>
  <c r="AQ18" i="1"/>
  <c r="AT19" i="1"/>
  <c r="AQ19" i="1"/>
  <c r="AT20" i="1"/>
  <c r="AQ20" i="1"/>
  <c r="AT21" i="1"/>
  <c r="AQ21" i="1"/>
  <c r="AT22" i="1"/>
  <c r="AQ22" i="1"/>
  <c r="AT23" i="1"/>
  <c r="AQ23" i="1"/>
  <c r="AT24" i="1"/>
  <c r="AQ24" i="1"/>
  <c r="AT25" i="1"/>
  <c r="AQ25" i="1"/>
  <c r="AP4" i="1"/>
  <c r="AW4" i="1"/>
  <c r="AP5" i="1"/>
  <c r="AW5" i="1"/>
  <c r="AP6" i="1"/>
  <c r="AW6" i="1"/>
  <c r="AP7" i="1"/>
  <c r="AW7" i="1"/>
  <c r="AP8" i="1"/>
  <c r="AW8" i="1"/>
  <c r="AP9" i="1"/>
  <c r="AW9" i="1"/>
  <c r="AP10" i="1"/>
  <c r="AW10" i="1"/>
  <c r="AP11" i="1"/>
  <c r="AW11" i="1"/>
  <c r="AP12" i="1"/>
  <c r="AW12" i="1"/>
  <c r="AP13" i="1"/>
  <c r="AW13" i="1"/>
  <c r="AP14" i="1"/>
  <c r="AW14" i="1"/>
  <c r="AP15" i="1"/>
  <c r="AW15" i="1"/>
  <c r="AP16" i="1"/>
  <c r="AW16" i="1"/>
  <c r="AP17" i="1"/>
  <c r="AW17" i="1"/>
  <c r="AP18" i="1"/>
  <c r="AW18" i="1"/>
  <c r="AP19" i="1"/>
  <c r="AW19" i="1"/>
  <c r="AP20" i="1"/>
  <c r="AW20" i="1"/>
  <c r="AP21" i="1"/>
  <c r="AW21" i="1"/>
  <c r="AP22" i="1"/>
  <c r="AW22" i="1"/>
  <c r="AP23" i="1"/>
  <c r="AW23" i="1"/>
  <c r="AP24" i="1"/>
  <c r="AW24" i="1"/>
  <c r="AP25" i="1"/>
  <c r="AW25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E26" i="1"/>
  <c r="AF26" i="1"/>
  <c r="AG26" i="1"/>
  <c r="AH26" i="1"/>
  <c r="AI26" i="1"/>
  <c r="Z26" i="1"/>
  <c r="AA26" i="1"/>
  <c r="AB26" i="1"/>
  <c r="AC26" i="1"/>
  <c r="AD26" i="1"/>
  <c r="U26" i="1"/>
  <c r="V26" i="1"/>
  <c r="W26" i="1"/>
  <c r="X26" i="1"/>
  <c r="Y26" i="1"/>
  <c r="N26" i="1"/>
  <c r="O26" i="1"/>
  <c r="P26" i="1"/>
  <c r="Q26" i="1"/>
  <c r="R26" i="1"/>
  <c r="S26" i="1"/>
  <c r="T26" i="1"/>
  <c r="AP3" i="1"/>
  <c r="AP26" i="1"/>
  <c r="E26" i="1"/>
  <c r="F26" i="1"/>
  <c r="G26" i="1"/>
  <c r="H26" i="1"/>
  <c r="I26" i="1"/>
  <c r="J26" i="1"/>
  <c r="K26" i="1"/>
  <c r="L26" i="1"/>
  <c r="M26" i="1"/>
  <c r="AR3" i="1"/>
  <c r="AS3" i="1"/>
  <c r="AT3" i="1"/>
  <c r="AQ3" i="1"/>
  <c r="AW3" i="1"/>
  <c r="AV3" i="1"/>
  <c r="AU3" i="1"/>
  <c r="AU4" i="1"/>
  <c r="D26" i="1"/>
  <c r="AT26" i="1"/>
  <c r="AS26" i="1"/>
  <c r="AR26" i="1"/>
  <c r="AQ26" i="1"/>
</calcChain>
</file>

<file path=xl/sharedStrings.xml><?xml version="1.0" encoding="utf-8"?>
<sst xmlns="http://schemas.openxmlformats.org/spreadsheetml/2006/main" count="231" uniqueCount="178">
  <si>
    <t>Podium</t>
  </si>
  <si>
    <t>Or</t>
  </si>
  <si>
    <t>Argent</t>
  </si>
  <si>
    <t>Bronze</t>
  </si>
  <si>
    <t>Prénom</t>
  </si>
  <si>
    <t>Nom</t>
  </si>
  <si>
    <t>M13</t>
  </si>
  <si>
    <t>M20</t>
  </si>
  <si>
    <t>Mael</t>
  </si>
  <si>
    <t>Bernard</t>
  </si>
  <si>
    <t>M17</t>
  </si>
  <si>
    <t>M15</t>
  </si>
  <si>
    <t>Mathieu</t>
  </si>
  <si>
    <t>Dufaur</t>
  </si>
  <si>
    <t>Guillaume</t>
  </si>
  <si>
    <t>Gillet</t>
  </si>
  <si>
    <t>Antoine</t>
  </si>
  <si>
    <t>V2</t>
  </si>
  <si>
    <t>Gwendoline</t>
  </si>
  <si>
    <t>Laharotte</t>
  </si>
  <si>
    <t>1/13</t>
  </si>
  <si>
    <t>Marseille</t>
  </si>
  <si>
    <t>Benoit</t>
  </si>
  <si>
    <t>Martin</t>
  </si>
  <si>
    <t>Noémie</t>
  </si>
  <si>
    <t>Théolan</t>
  </si>
  <si>
    <t>Vildrac</t>
  </si>
  <si>
    <t>Nb</t>
  </si>
  <si>
    <t>Arbitre(s)</t>
  </si>
  <si>
    <t>Cat</t>
  </si>
  <si>
    <t>Nb Compet</t>
  </si>
  <si>
    <t>Pts</t>
  </si>
  <si>
    <t>2/18</t>
  </si>
  <si>
    <t>Julien-Cédric</t>
  </si>
  <si>
    <t>1/15</t>
  </si>
  <si>
    <t>Ethan</t>
  </si>
  <si>
    <t>Broggini</t>
  </si>
  <si>
    <t>M11</t>
  </si>
  <si>
    <t>Loucian</t>
  </si>
  <si>
    <t>Lancial</t>
  </si>
  <si>
    <t>Pierre</t>
  </si>
  <si>
    <t>Wiatr</t>
  </si>
  <si>
    <t>Raphaël</t>
  </si>
  <si>
    <t>Chaverot</t>
  </si>
  <si>
    <t>Louis</t>
  </si>
  <si>
    <t>Charmetant</t>
  </si>
  <si>
    <t>Roux</t>
  </si>
  <si>
    <t>Gelin</t>
  </si>
  <si>
    <t>Thimothée</t>
  </si>
  <si>
    <t>Maes</t>
  </si>
  <si>
    <t>Amaury</t>
  </si>
  <si>
    <t>Bonin</t>
  </si>
  <si>
    <t>Merlin</t>
  </si>
  <si>
    <t>Civier</t>
  </si>
  <si>
    <t>Ryan</t>
  </si>
  <si>
    <t>Henstock</t>
  </si>
  <si>
    <t>Clement</t>
  </si>
  <si>
    <t>Reocreux</t>
  </si>
  <si>
    <t>V1</t>
  </si>
  <si>
    <t>M9</t>
  </si>
  <si>
    <t>25-26/09/21</t>
  </si>
  <si>
    <t>CN1 M17
DAX</t>
  </si>
  <si>
    <t>1/102</t>
  </si>
  <si>
    <t>77/156</t>
  </si>
  <si>
    <t>7/10</t>
  </si>
  <si>
    <t>11/21</t>
  </si>
  <si>
    <t>Chpt AURA M13
Lyon</t>
  </si>
  <si>
    <t>3/10</t>
  </si>
  <si>
    <t>Chpt AURA M15
Annonay</t>
  </si>
  <si>
    <t>34/35</t>
  </si>
  <si>
    <t>18/35</t>
  </si>
  <si>
    <t>Circuit Européen
GER - Heidenheim</t>
  </si>
  <si>
    <t>75/200</t>
  </si>
  <si>
    <t>Circuit Européen Equipe
GER - Heidenheim</t>
  </si>
  <si>
    <t>3/17</t>
  </si>
  <si>
    <t>Régional M17
Montélimar</t>
  </si>
  <si>
    <t>Régional Vétérans
Montélimar</t>
  </si>
  <si>
    <t>13/15</t>
  </si>
  <si>
    <t>9/33</t>
  </si>
  <si>
    <t>11/17</t>
  </si>
  <si>
    <t>Circuit Européen
Grenoble</t>
  </si>
  <si>
    <t>Circuit Européen
Equipe
Grenoble</t>
  </si>
  <si>
    <t>45/195</t>
  </si>
  <si>
    <t>Zone Sud-Est
Bourg St Andéol</t>
  </si>
  <si>
    <t>37/47</t>
  </si>
  <si>
    <t>19/47</t>
  </si>
  <si>
    <t>CN3 M17
Rodez</t>
  </si>
  <si>
    <t>3/79</t>
  </si>
  <si>
    <t>8/107</t>
  </si>
  <si>
    <t>Trophée Epée Eq.
Roanne</t>
  </si>
  <si>
    <t>4/15</t>
  </si>
  <si>
    <t>Tournoi
Annonay</t>
  </si>
  <si>
    <t>7/19</t>
  </si>
  <si>
    <t>2/19</t>
  </si>
  <si>
    <t>1/24</t>
  </si>
  <si>
    <t>3/24</t>
  </si>
  <si>
    <t>14/24</t>
  </si>
  <si>
    <t>10/24</t>
  </si>
  <si>
    <t>Circuit Européen
Bratislava</t>
  </si>
  <si>
    <t>102/220</t>
  </si>
  <si>
    <t>2/79</t>
  </si>
  <si>
    <t>46/109</t>
  </si>
  <si>
    <t>CN Handi-Valide Sabre
Sarrebourg</t>
  </si>
  <si>
    <t>CN Handi-Valide Epée
Sarrebourg</t>
  </si>
  <si>
    <t>CN Handi-Valide Epée
Val d'Europe</t>
  </si>
  <si>
    <t>11/30</t>
  </si>
  <si>
    <t>1/9</t>
  </si>
  <si>
    <t>11/250</t>
  </si>
  <si>
    <t>CN Handi-Valide Sabre
Meylan</t>
  </si>
  <si>
    <t>19/27</t>
  </si>
  <si>
    <t>1/6</t>
  </si>
  <si>
    <t>Chpts Europe M17
Novi Sad</t>
  </si>
  <si>
    <t>Chpts Europe  Eq M17
Novi Sad</t>
  </si>
  <si>
    <t>44/99</t>
  </si>
  <si>
    <t>8/15</t>
  </si>
  <si>
    <t>Tournoi de la Riposte</t>
  </si>
  <si>
    <t>5/13</t>
  </si>
  <si>
    <t>16/22</t>
  </si>
  <si>
    <t>15/22</t>
  </si>
  <si>
    <t>9/22</t>
  </si>
  <si>
    <t>10/22</t>
  </si>
  <si>
    <t>11/22</t>
  </si>
  <si>
    <t>22/22</t>
  </si>
  <si>
    <t>1/28</t>
  </si>
  <si>
    <t>8/28</t>
  </si>
  <si>
    <t>24/28</t>
  </si>
  <si>
    <t>18/20</t>
  </si>
  <si>
    <t>18/18</t>
  </si>
  <si>
    <t>14/15</t>
  </si>
  <si>
    <t>Challenge Estocade
Divonne</t>
  </si>
  <si>
    <t>1/xx</t>
  </si>
  <si>
    <t>3/xx</t>
  </si>
  <si>
    <t>x/x</t>
  </si>
  <si>
    <t>CN4 M17
Châlons</t>
  </si>
  <si>
    <t>CN5 M17
Nevers</t>
  </si>
  <si>
    <t>1/81</t>
  </si>
  <si>
    <t>37/110</t>
  </si>
  <si>
    <t>Tournoi des jeunes pousses
Valence</t>
  </si>
  <si>
    <t>1/11</t>
  </si>
  <si>
    <t>10/11</t>
  </si>
  <si>
    <t>3/14</t>
  </si>
  <si>
    <t>3/5</t>
  </si>
  <si>
    <t>124/222</t>
  </si>
  <si>
    <r>
      <t xml:space="preserve">Chpt Rhône
</t>
    </r>
    <r>
      <rPr>
        <sz val="11"/>
        <color theme="1"/>
        <rFont val="Calibri"/>
        <family val="2"/>
        <scheme val="minor"/>
      </rPr>
      <t>St Pierre Chandieux</t>
    </r>
  </si>
  <si>
    <r>
      <t xml:space="preserve">1/2 Finale M15
</t>
    </r>
    <r>
      <rPr>
        <sz val="11"/>
        <color theme="1"/>
        <rFont val="Calibri"/>
        <family val="2"/>
        <scheme val="minor"/>
      </rPr>
      <t>Pont à Mousson</t>
    </r>
  </si>
  <si>
    <t>1/10</t>
  </si>
  <si>
    <t>3/11</t>
  </si>
  <si>
    <t>6/11</t>
  </si>
  <si>
    <t>5/11</t>
  </si>
  <si>
    <t>Tournoi de Corbas</t>
  </si>
  <si>
    <t>2/xx</t>
  </si>
  <si>
    <t>Chpt Lyonnais M15</t>
  </si>
  <si>
    <t>6/20</t>
  </si>
  <si>
    <t>10/20</t>
  </si>
  <si>
    <t>17/20</t>
  </si>
  <si>
    <t>14/20</t>
  </si>
  <si>
    <t>Chpt Lyonnais M9,M11,M13</t>
  </si>
  <si>
    <t>2/9</t>
  </si>
  <si>
    <t>3/9</t>
  </si>
  <si>
    <t>1/8</t>
  </si>
  <si>
    <t>3/8</t>
  </si>
  <si>
    <t>5/9</t>
  </si>
  <si>
    <t>14-15/05/22</t>
  </si>
  <si>
    <t>Tournoi Equipe
Bron</t>
  </si>
  <si>
    <t>2/4</t>
  </si>
  <si>
    <t>Challenge Aramis</t>
  </si>
  <si>
    <t>21-22/05/22</t>
  </si>
  <si>
    <t>14/17</t>
  </si>
  <si>
    <t>Chpt France M17
Le Havre</t>
  </si>
  <si>
    <t>10/37</t>
  </si>
  <si>
    <t>43/51</t>
  </si>
  <si>
    <t>4-5/06/2022</t>
  </si>
  <si>
    <t>Blue Touche
Vienne</t>
  </si>
  <si>
    <t>21/35</t>
  </si>
  <si>
    <t>11/35</t>
  </si>
  <si>
    <t>14/35</t>
  </si>
  <si>
    <t>Coupe de France Equipe Epée Handi</t>
  </si>
  <si>
    <t>Coupe de France Equipe Sabre 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</si>
</sst>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9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/>
    </xf>
    <xf numFmtId="0" fontId="9" fillId="1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9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G1" sqref="BG1"/>
    </sheetView>
  </sheetViews>
  <sheetFormatPr baseColWidth="10" defaultColWidth="10.796875" defaultRowHeight="18" x14ac:dyDescent="0.3"/>
  <cols>
    <col min="1" max="1" width="15.296875" style="19" bestFit="1" customWidth="1"/>
    <col min="2" max="2" width="13.296875" style="19" bestFit="1" customWidth="1"/>
    <col min="3" max="3" width="10.796875" style="19" bestFit="1" customWidth="1"/>
    <col min="4" max="4" width="11.296875" style="19" bestFit="1" customWidth="1"/>
    <col min="5" max="5" width="12.296875" style="19" customWidth="1"/>
    <col min="6" max="6" width="12.296875" style="19" bestFit="1" customWidth="1"/>
    <col min="7" max="10" width="13.09765625" style="19" bestFit="1" customWidth="1"/>
    <col min="11" max="11" width="13.296875" style="19" customWidth="1"/>
    <col min="12" max="12" width="11.19921875" style="19" customWidth="1"/>
    <col min="13" max="13" width="13.69921875" style="19" customWidth="1"/>
    <col min="14" max="14" width="12.59765625" style="19" bestFit="1" customWidth="1"/>
    <col min="15" max="19" width="12.19921875" style="19" customWidth="1"/>
    <col min="20" max="20" width="10.296875" style="19" bestFit="1" customWidth="1"/>
    <col min="21" max="21" width="10.296875" style="19" customWidth="1"/>
    <col min="22" max="22" width="12" style="19" bestFit="1" customWidth="1"/>
    <col min="23" max="37" width="12" style="19" customWidth="1"/>
    <col min="38" max="38" width="14" style="19" bestFit="1" customWidth="1"/>
    <col min="39" max="41" width="12" style="19" customWidth="1"/>
    <col min="42" max="42" width="12.19921875" style="20" bestFit="1" customWidth="1"/>
    <col min="43" max="43" width="8.69921875" style="21" bestFit="1" customWidth="1"/>
    <col min="44" max="44" width="7" style="22" customWidth="1"/>
    <col min="45" max="45" width="7.69921875" style="22" bestFit="1" customWidth="1"/>
    <col min="46" max="46" width="8.19921875" style="22" bestFit="1" customWidth="1"/>
    <col min="47" max="16384" width="10.796875" style="22"/>
  </cols>
  <sheetData>
    <row r="1" spans="1:49" s="4" customFormat="1" x14ac:dyDescent="0.3">
      <c r="A1" s="1"/>
      <c r="B1" s="2"/>
      <c r="C1" s="2"/>
      <c r="D1" s="26" t="s">
        <v>60</v>
      </c>
      <c r="E1" s="26">
        <v>44471</v>
      </c>
      <c r="F1" s="26">
        <v>44472</v>
      </c>
      <c r="G1" s="26">
        <v>44472</v>
      </c>
      <c r="H1" s="26">
        <v>44486</v>
      </c>
      <c r="I1" s="26">
        <v>44499</v>
      </c>
      <c r="J1" s="26">
        <v>44500</v>
      </c>
      <c r="K1" s="26">
        <v>44507</v>
      </c>
      <c r="L1" s="26">
        <v>44507</v>
      </c>
      <c r="M1" s="26">
        <v>44520</v>
      </c>
      <c r="N1" s="26">
        <v>44521</v>
      </c>
      <c r="O1" s="26">
        <v>44535</v>
      </c>
      <c r="P1" s="26">
        <v>44542</v>
      </c>
      <c r="Q1" s="26">
        <v>44549</v>
      </c>
      <c r="R1" s="26">
        <v>44576</v>
      </c>
      <c r="S1" s="26">
        <v>44575</v>
      </c>
      <c r="T1" s="26">
        <v>44590</v>
      </c>
      <c r="U1" s="26">
        <v>44597</v>
      </c>
      <c r="V1" s="26">
        <v>44598</v>
      </c>
      <c r="W1" s="26">
        <v>44605</v>
      </c>
      <c r="X1" s="26">
        <v>44625</v>
      </c>
      <c r="Y1" s="26">
        <v>44626</v>
      </c>
      <c r="Z1" s="26">
        <v>44627</v>
      </c>
      <c r="AA1" s="26">
        <v>44628</v>
      </c>
      <c r="AB1" s="26">
        <v>44632</v>
      </c>
      <c r="AC1" s="26">
        <v>44633</v>
      </c>
      <c r="AD1" s="26">
        <v>44639</v>
      </c>
      <c r="AE1" s="26">
        <v>44639</v>
      </c>
      <c r="AF1" s="26">
        <v>44653</v>
      </c>
      <c r="AG1" s="26">
        <v>44654</v>
      </c>
      <c r="AH1" s="26">
        <v>44661</v>
      </c>
      <c r="AI1" s="26">
        <v>44668</v>
      </c>
      <c r="AJ1" s="26">
        <v>44688</v>
      </c>
      <c r="AK1" s="26">
        <v>44689</v>
      </c>
      <c r="AL1" s="26" t="s">
        <v>162</v>
      </c>
      <c r="AM1" s="26" t="s">
        <v>166</v>
      </c>
      <c r="AN1" s="26" t="s">
        <v>171</v>
      </c>
      <c r="AO1" s="26">
        <v>44737</v>
      </c>
      <c r="AP1" s="27" t="s">
        <v>30</v>
      </c>
      <c r="AQ1" s="3" t="s">
        <v>0</v>
      </c>
      <c r="AR1" s="3" t="s">
        <v>1</v>
      </c>
      <c r="AS1" s="3" t="s">
        <v>2</v>
      </c>
      <c r="AT1" s="3" t="s">
        <v>3</v>
      </c>
      <c r="AV1" s="67" t="s">
        <v>31</v>
      </c>
      <c r="AW1" s="67"/>
    </row>
    <row r="2" spans="1:49" s="9" customFormat="1" ht="42" customHeight="1" x14ac:dyDescent="0.3">
      <c r="A2" s="5" t="s">
        <v>4</v>
      </c>
      <c r="B2" s="5" t="s">
        <v>5</v>
      </c>
      <c r="C2" s="24" t="s">
        <v>29</v>
      </c>
      <c r="D2" s="35" t="s">
        <v>61</v>
      </c>
      <c r="E2" s="38" t="s">
        <v>102</v>
      </c>
      <c r="F2" s="38" t="s">
        <v>103</v>
      </c>
      <c r="G2" s="36" t="s">
        <v>66</v>
      </c>
      <c r="H2" s="36" t="s">
        <v>68</v>
      </c>
      <c r="I2" s="38" t="s">
        <v>71</v>
      </c>
      <c r="J2" s="38" t="s">
        <v>73</v>
      </c>
      <c r="K2" s="36" t="s">
        <v>75</v>
      </c>
      <c r="L2" s="36" t="s">
        <v>76</v>
      </c>
      <c r="M2" s="37" t="s">
        <v>80</v>
      </c>
      <c r="N2" s="38" t="s">
        <v>81</v>
      </c>
      <c r="O2" s="39" t="s">
        <v>83</v>
      </c>
      <c r="P2" s="35" t="s">
        <v>86</v>
      </c>
      <c r="Q2" s="41" t="s">
        <v>89</v>
      </c>
      <c r="R2" s="42" t="s">
        <v>91</v>
      </c>
      <c r="S2" s="41" t="s">
        <v>98</v>
      </c>
      <c r="T2" s="35" t="s">
        <v>133</v>
      </c>
      <c r="U2" s="38" t="s">
        <v>104</v>
      </c>
      <c r="V2" s="66" t="s">
        <v>176</v>
      </c>
      <c r="W2" s="37" t="s">
        <v>98</v>
      </c>
      <c r="X2" s="38" t="s">
        <v>108</v>
      </c>
      <c r="Y2" s="66" t="s">
        <v>177</v>
      </c>
      <c r="Z2" s="56" t="s">
        <v>111</v>
      </c>
      <c r="AA2" s="56" t="s">
        <v>112</v>
      </c>
      <c r="AB2" s="23" t="s">
        <v>115</v>
      </c>
      <c r="AC2" s="23" t="s">
        <v>115</v>
      </c>
      <c r="AD2" s="37" t="s">
        <v>129</v>
      </c>
      <c r="AE2" s="35" t="s">
        <v>134</v>
      </c>
      <c r="AF2" s="38" t="s">
        <v>137</v>
      </c>
      <c r="AG2" s="36" t="s">
        <v>144</v>
      </c>
      <c r="AH2" s="36" t="s">
        <v>143</v>
      </c>
      <c r="AI2" s="23" t="s">
        <v>149</v>
      </c>
      <c r="AJ2" s="36" t="s">
        <v>151</v>
      </c>
      <c r="AK2" s="36" t="s">
        <v>156</v>
      </c>
      <c r="AL2" s="43" t="s">
        <v>163</v>
      </c>
      <c r="AM2" s="23" t="s">
        <v>165</v>
      </c>
      <c r="AN2" s="56" t="s">
        <v>168</v>
      </c>
      <c r="AO2" s="43" t="s">
        <v>172</v>
      </c>
      <c r="AP2" s="6"/>
      <c r="AQ2" s="7"/>
      <c r="AR2" s="8"/>
      <c r="AS2" s="8"/>
      <c r="AT2" s="8"/>
    </row>
    <row r="3" spans="1:49" s="13" customFormat="1" ht="18.600000000000001" thickBot="1" x14ac:dyDescent="0.35">
      <c r="A3" s="58" t="s">
        <v>18</v>
      </c>
      <c r="B3" s="58" t="s">
        <v>19</v>
      </c>
      <c r="C3" s="58" t="s">
        <v>10</v>
      </c>
      <c r="D3" s="15" t="s">
        <v>62</v>
      </c>
      <c r="E3" s="11"/>
      <c r="F3" s="11"/>
      <c r="G3" s="11"/>
      <c r="H3" s="11"/>
      <c r="I3" s="32" t="s">
        <v>72</v>
      </c>
      <c r="J3" s="62" t="s">
        <v>74</v>
      </c>
      <c r="K3" s="34" t="s">
        <v>34</v>
      </c>
      <c r="L3" s="11"/>
      <c r="M3" s="32" t="s">
        <v>82</v>
      </c>
      <c r="N3" s="63" t="s">
        <v>72</v>
      </c>
      <c r="O3" s="11"/>
      <c r="P3" s="30" t="s">
        <v>87</v>
      </c>
      <c r="Q3" s="11"/>
      <c r="R3" s="11"/>
      <c r="S3" s="32" t="s">
        <v>99</v>
      </c>
      <c r="T3" s="31" t="s">
        <v>100</v>
      </c>
      <c r="U3" s="11"/>
      <c r="V3" s="11"/>
      <c r="W3" s="32" t="s">
        <v>107</v>
      </c>
      <c r="X3" s="11"/>
      <c r="Y3" s="11"/>
      <c r="Z3" s="32" t="s">
        <v>113</v>
      </c>
      <c r="AA3" s="32" t="s">
        <v>114</v>
      </c>
      <c r="AB3" s="11"/>
      <c r="AC3" s="11"/>
      <c r="AD3" s="11"/>
      <c r="AE3" s="34" t="s">
        <v>135</v>
      </c>
      <c r="AF3" s="11"/>
      <c r="AG3" s="11"/>
      <c r="AH3" s="11"/>
      <c r="AI3" s="11"/>
      <c r="AJ3" s="11"/>
      <c r="AK3" s="11"/>
      <c r="AL3" s="11"/>
      <c r="AM3" s="11"/>
      <c r="AN3" s="32" t="s">
        <v>169</v>
      </c>
      <c r="AO3" s="11"/>
      <c r="AP3" s="44">
        <f t="shared" ref="AP3:AP25" si="0">COUNTA(D3:AO3)</f>
        <v>14</v>
      </c>
      <c r="AQ3" s="45">
        <f t="shared" ref="AQ3:AQ25" si="1">AR3+AS3+AT3</f>
        <v>6</v>
      </c>
      <c r="AR3" s="44">
        <f t="shared" ref="AR3:AR25" si="2">COUNTIF(D3:AO3,"1/*")</f>
        <v>3</v>
      </c>
      <c r="AS3" s="44">
        <f t="shared" ref="AS3:AS25" si="3">COUNTIF(D3:AO3,"2/*")</f>
        <v>1</v>
      </c>
      <c r="AT3" s="44">
        <f t="shared" ref="AT3:AT25" si="4">COUNTIF(D3:AO3,"3/*")</f>
        <v>2</v>
      </c>
      <c r="AU3" s="29">
        <f t="shared" ref="AU3:AU25" si="5">AQ3/AP3</f>
        <v>0.42857142857142855</v>
      </c>
      <c r="AV3" s="13">
        <f t="shared" ref="AV3:AV25" si="6">AW3</f>
        <v>27</v>
      </c>
      <c r="AW3" s="13">
        <f t="shared" ref="AW3:AW25" si="7">(AP3-AQ3)+(AR3*4)+(AS3*3)+(AT3*2)</f>
        <v>27</v>
      </c>
    </row>
    <row r="4" spans="1:49" s="13" customFormat="1" x14ac:dyDescent="0.3">
      <c r="A4" s="68" t="s">
        <v>25</v>
      </c>
      <c r="B4" s="70" t="s">
        <v>26</v>
      </c>
      <c r="C4" s="59" t="s">
        <v>6</v>
      </c>
      <c r="D4" s="57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4" t="s">
        <v>94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34" t="s">
        <v>123</v>
      </c>
      <c r="AD4" s="34" t="s">
        <v>130</v>
      </c>
      <c r="AE4" s="11"/>
      <c r="AF4" s="11"/>
      <c r="AG4" s="11"/>
      <c r="AH4" s="34" t="s">
        <v>138</v>
      </c>
      <c r="AI4" s="11"/>
      <c r="AJ4" s="11"/>
      <c r="AK4" s="34" t="s">
        <v>159</v>
      </c>
      <c r="AL4" s="34" t="s">
        <v>159</v>
      </c>
      <c r="AM4" s="11"/>
      <c r="AN4" s="11"/>
      <c r="AO4" s="11"/>
      <c r="AP4" s="48">
        <f t="shared" si="0"/>
        <v>6</v>
      </c>
      <c r="AQ4" s="49">
        <f t="shared" si="1"/>
        <v>6</v>
      </c>
      <c r="AR4" s="50">
        <f t="shared" si="2"/>
        <v>6</v>
      </c>
      <c r="AS4" s="50">
        <f t="shared" si="3"/>
        <v>0</v>
      </c>
      <c r="AT4" s="51">
        <f t="shared" si="4"/>
        <v>0</v>
      </c>
      <c r="AU4" s="29">
        <f t="shared" si="5"/>
        <v>1</v>
      </c>
      <c r="AV4" s="76">
        <f>AW4+AW5</f>
        <v>29</v>
      </c>
      <c r="AW4" s="13">
        <f t="shared" si="7"/>
        <v>24</v>
      </c>
    </row>
    <row r="5" spans="1:49" s="13" customFormat="1" ht="18.600000000000001" thickBot="1" x14ac:dyDescent="0.35">
      <c r="A5" s="69"/>
      <c r="B5" s="71"/>
      <c r="C5" s="60" t="s">
        <v>11</v>
      </c>
      <c r="D5" s="57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32" t="s">
        <v>117</v>
      </c>
      <c r="AC5" s="11"/>
      <c r="AD5" s="11"/>
      <c r="AE5" s="11"/>
      <c r="AF5" s="62" t="s">
        <v>141</v>
      </c>
      <c r="AG5" s="11"/>
      <c r="AH5" s="11"/>
      <c r="AI5" s="11"/>
      <c r="AJ5" s="32" t="s">
        <v>152</v>
      </c>
      <c r="AK5" s="11"/>
      <c r="AL5" s="11"/>
      <c r="AM5" s="63" t="s">
        <v>167</v>
      </c>
      <c r="AN5" s="11"/>
      <c r="AO5" s="11"/>
      <c r="AP5" s="52">
        <f t="shared" si="0"/>
        <v>4</v>
      </c>
      <c r="AQ5" s="53">
        <f t="shared" si="1"/>
        <v>1</v>
      </c>
      <c r="AR5" s="54">
        <f t="shared" si="2"/>
        <v>0</v>
      </c>
      <c r="AS5" s="54">
        <f t="shared" si="3"/>
        <v>0</v>
      </c>
      <c r="AT5" s="55">
        <f t="shared" si="4"/>
        <v>1</v>
      </c>
      <c r="AU5" s="29">
        <f t="shared" si="5"/>
        <v>0.25</v>
      </c>
      <c r="AV5" s="76"/>
      <c r="AW5" s="13">
        <f t="shared" si="7"/>
        <v>5</v>
      </c>
    </row>
    <row r="6" spans="1:49" s="13" customFormat="1" x14ac:dyDescent="0.3">
      <c r="A6" s="72" t="s">
        <v>16</v>
      </c>
      <c r="B6" s="74" t="s">
        <v>21</v>
      </c>
      <c r="C6" s="59" t="s">
        <v>6</v>
      </c>
      <c r="D6" s="57"/>
      <c r="E6" s="11"/>
      <c r="F6" s="11"/>
      <c r="G6" s="30" t="s">
        <v>67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30" t="s">
        <v>95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32" t="s">
        <v>124</v>
      </c>
      <c r="AD6" s="32" t="s">
        <v>132</v>
      </c>
      <c r="AE6" s="11"/>
      <c r="AF6" s="30" t="s">
        <v>140</v>
      </c>
      <c r="AG6" s="11"/>
      <c r="AH6" s="30" t="s">
        <v>146</v>
      </c>
      <c r="AI6" s="31" t="s">
        <v>150</v>
      </c>
      <c r="AJ6" s="11"/>
      <c r="AK6" s="30" t="s">
        <v>160</v>
      </c>
      <c r="AL6" s="34" t="s">
        <v>159</v>
      </c>
      <c r="AM6" s="64"/>
      <c r="AN6" s="11"/>
      <c r="AO6" s="11"/>
      <c r="AP6" s="48">
        <f t="shared" si="0"/>
        <v>9</v>
      </c>
      <c r="AQ6" s="49">
        <f t="shared" si="1"/>
        <v>7</v>
      </c>
      <c r="AR6" s="50">
        <f t="shared" si="2"/>
        <v>1</v>
      </c>
      <c r="AS6" s="50">
        <f t="shared" si="3"/>
        <v>1</v>
      </c>
      <c r="AT6" s="51">
        <f t="shared" si="4"/>
        <v>5</v>
      </c>
      <c r="AU6" s="29">
        <f t="shared" si="5"/>
        <v>0.77777777777777779</v>
      </c>
      <c r="AV6" s="76">
        <f>AW6+AW7</f>
        <v>22</v>
      </c>
      <c r="AW6" s="13">
        <f t="shared" si="7"/>
        <v>19</v>
      </c>
    </row>
    <row r="7" spans="1:49" s="13" customFormat="1" ht="18.600000000000001" thickBot="1" x14ac:dyDescent="0.35">
      <c r="A7" s="73"/>
      <c r="B7" s="75"/>
      <c r="C7" s="60" t="s">
        <v>11</v>
      </c>
      <c r="D7" s="57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63" t="s">
        <v>90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32" t="s">
        <v>118</v>
      </c>
      <c r="AC7" s="11"/>
      <c r="AD7" s="11"/>
      <c r="AE7" s="11"/>
      <c r="AF7" s="11"/>
      <c r="AG7" s="11"/>
      <c r="AH7" s="11"/>
      <c r="AI7" s="11"/>
      <c r="AJ7" s="32" t="s">
        <v>153</v>
      </c>
      <c r="AK7" s="11"/>
      <c r="AL7" s="11"/>
      <c r="AM7" s="64"/>
      <c r="AN7" s="11"/>
      <c r="AO7" s="11"/>
      <c r="AP7" s="52">
        <f t="shared" si="0"/>
        <v>3</v>
      </c>
      <c r="AQ7" s="53">
        <f t="shared" si="1"/>
        <v>0</v>
      </c>
      <c r="AR7" s="54">
        <f t="shared" si="2"/>
        <v>0</v>
      </c>
      <c r="AS7" s="54">
        <f t="shared" si="3"/>
        <v>0</v>
      </c>
      <c r="AT7" s="55">
        <f t="shared" si="4"/>
        <v>0</v>
      </c>
      <c r="AU7" s="29">
        <f t="shared" si="5"/>
        <v>0</v>
      </c>
      <c r="AV7" s="76"/>
      <c r="AW7" s="13">
        <f t="shared" si="7"/>
        <v>3</v>
      </c>
    </row>
    <row r="8" spans="1:49" s="13" customFormat="1" x14ac:dyDescent="0.3">
      <c r="A8" s="61" t="s">
        <v>14</v>
      </c>
      <c r="B8" s="61" t="s">
        <v>15</v>
      </c>
      <c r="C8" s="61" t="s">
        <v>17</v>
      </c>
      <c r="D8" s="11"/>
      <c r="E8" s="32" t="s">
        <v>64</v>
      </c>
      <c r="F8" s="63" t="s">
        <v>65</v>
      </c>
      <c r="G8" s="11"/>
      <c r="H8" s="11"/>
      <c r="I8" s="11"/>
      <c r="J8" s="11"/>
      <c r="K8" s="11"/>
      <c r="L8" s="32" t="s">
        <v>79</v>
      </c>
      <c r="M8" s="11"/>
      <c r="N8" s="11"/>
      <c r="O8" s="11"/>
      <c r="P8" s="11"/>
      <c r="Q8" s="64"/>
      <c r="R8" s="11"/>
      <c r="S8" s="11"/>
      <c r="T8" s="11"/>
      <c r="U8" s="32" t="s">
        <v>105</v>
      </c>
      <c r="V8" s="65" t="s">
        <v>106</v>
      </c>
      <c r="W8" s="11"/>
      <c r="X8" s="32" t="s">
        <v>109</v>
      </c>
      <c r="Y8" s="65" t="s">
        <v>110</v>
      </c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64"/>
      <c r="AN8" s="11"/>
      <c r="AO8" s="32" t="s">
        <v>175</v>
      </c>
      <c r="AP8" s="46">
        <f t="shared" si="0"/>
        <v>8</v>
      </c>
      <c r="AQ8" s="47">
        <f t="shared" si="1"/>
        <v>2</v>
      </c>
      <c r="AR8" s="46">
        <f t="shared" si="2"/>
        <v>2</v>
      </c>
      <c r="AS8" s="46">
        <f t="shared" si="3"/>
        <v>0</v>
      </c>
      <c r="AT8" s="46">
        <f t="shared" si="4"/>
        <v>0</v>
      </c>
      <c r="AU8" s="29">
        <f t="shared" si="5"/>
        <v>0.25</v>
      </c>
      <c r="AV8" s="13">
        <f t="shared" si="6"/>
        <v>14</v>
      </c>
      <c r="AW8" s="13">
        <f t="shared" si="7"/>
        <v>14</v>
      </c>
    </row>
    <row r="9" spans="1:49" s="13" customFormat="1" x14ac:dyDescent="0.3">
      <c r="A9" s="14" t="s">
        <v>35</v>
      </c>
      <c r="B9" s="14" t="s">
        <v>36</v>
      </c>
      <c r="C9" s="10" t="s">
        <v>37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64"/>
      <c r="R9" s="31" t="s">
        <v>93</v>
      </c>
      <c r="S9" s="11"/>
      <c r="T9" s="11"/>
      <c r="U9" s="11"/>
      <c r="V9" s="11"/>
      <c r="W9" s="11"/>
      <c r="X9" s="11"/>
      <c r="Y9" s="11"/>
      <c r="Z9" s="11"/>
      <c r="AA9" s="11"/>
      <c r="AB9" s="34" t="s">
        <v>20</v>
      </c>
      <c r="AC9" s="11"/>
      <c r="AD9" s="30" t="s">
        <v>131</v>
      </c>
      <c r="AE9" s="11"/>
      <c r="AF9" s="32" t="s">
        <v>139</v>
      </c>
      <c r="AG9" s="11"/>
      <c r="AH9" s="30" t="s">
        <v>146</v>
      </c>
      <c r="AI9" s="11"/>
      <c r="AJ9" s="11"/>
      <c r="AK9" s="32" t="s">
        <v>161</v>
      </c>
      <c r="AL9" s="31" t="s">
        <v>164</v>
      </c>
      <c r="AM9" s="64"/>
      <c r="AN9" s="11"/>
      <c r="AO9" s="11"/>
      <c r="AP9" s="12">
        <f t="shared" si="0"/>
        <v>7</v>
      </c>
      <c r="AQ9" s="28">
        <f t="shared" si="1"/>
        <v>5</v>
      </c>
      <c r="AR9" s="12">
        <f t="shared" si="2"/>
        <v>1</v>
      </c>
      <c r="AS9" s="12">
        <f t="shared" si="3"/>
        <v>2</v>
      </c>
      <c r="AT9" s="12">
        <f t="shared" si="4"/>
        <v>2</v>
      </c>
      <c r="AU9" s="29">
        <f t="shared" si="5"/>
        <v>0.7142857142857143</v>
      </c>
      <c r="AV9" s="13">
        <f t="shared" si="6"/>
        <v>16</v>
      </c>
      <c r="AW9" s="13">
        <f t="shared" si="7"/>
        <v>16</v>
      </c>
    </row>
    <row r="10" spans="1:49" s="13" customFormat="1" x14ac:dyDescent="0.3">
      <c r="A10" s="14" t="s">
        <v>38</v>
      </c>
      <c r="B10" s="14" t="s">
        <v>39</v>
      </c>
      <c r="C10" s="10" t="s">
        <v>37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64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34" t="s">
        <v>130</v>
      </c>
      <c r="AE10" s="11"/>
      <c r="AF10" s="34" t="s">
        <v>138</v>
      </c>
      <c r="AG10" s="11"/>
      <c r="AH10" s="30" t="s">
        <v>146</v>
      </c>
      <c r="AI10" s="11"/>
      <c r="AJ10" s="11"/>
      <c r="AK10" s="31" t="s">
        <v>157</v>
      </c>
      <c r="AL10" s="11"/>
      <c r="AM10" s="64"/>
      <c r="AN10" s="11"/>
      <c r="AO10" s="11"/>
      <c r="AP10" s="12">
        <f t="shared" si="0"/>
        <v>4</v>
      </c>
      <c r="AQ10" s="28">
        <f t="shared" si="1"/>
        <v>4</v>
      </c>
      <c r="AR10" s="12">
        <f t="shared" si="2"/>
        <v>2</v>
      </c>
      <c r="AS10" s="12">
        <f t="shared" si="3"/>
        <v>1</v>
      </c>
      <c r="AT10" s="12">
        <f t="shared" si="4"/>
        <v>1</v>
      </c>
      <c r="AU10" s="29">
        <f t="shared" si="5"/>
        <v>1</v>
      </c>
      <c r="AV10" s="13">
        <f t="shared" si="6"/>
        <v>13</v>
      </c>
      <c r="AW10" s="13">
        <f t="shared" si="7"/>
        <v>13</v>
      </c>
    </row>
    <row r="11" spans="1:49" s="13" customFormat="1" x14ac:dyDescent="0.3">
      <c r="A11" s="14" t="s">
        <v>22</v>
      </c>
      <c r="B11" s="14" t="s">
        <v>23</v>
      </c>
      <c r="C11" s="14" t="s">
        <v>10</v>
      </c>
      <c r="D11" s="32" t="s">
        <v>63</v>
      </c>
      <c r="E11" s="11"/>
      <c r="F11" s="11"/>
      <c r="G11" s="11"/>
      <c r="H11" s="11"/>
      <c r="I11" s="11"/>
      <c r="J11" s="11"/>
      <c r="K11" s="32" t="s">
        <v>78</v>
      </c>
      <c r="L11" s="11"/>
      <c r="M11" s="11"/>
      <c r="N11" s="11"/>
      <c r="O11" s="11"/>
      <c r="P11" s="32" t="s">
        <v>88</v>
      </c>
      <c r="Q11" s="64"/>
      <c r="R11" s="11"/>
      <c r="S11" s="11"/>
      <c r="T11" s="32" t="s">
        <v>101</v>
      </c>
      <c r="U11" s="11"/>
      <c r="V11" s="11"/>
      <c r="W11" s="11"/>
      <c r="X11" s="11"/>
      <c r="Y11" s="11"/>
      <c r="Z11" s="11"/>
      <c r="AA11" s="11"/>
      <c r="AB11" s="11"/>
      <c r="AC11" s="31" t="s">
        <v>32</v>
      </c>
      <c r="AD11" s="11"/>
      <c r="AE11" s="32" t="s">
        <v>136</v>
      </c>
      <c r="AF11" s="11"/>
      <c r="AG11" s="11"/>
      <c r="AH11" s="11"/>
      <c r="AI11" s="11"/>
      <c r="AJ11" s="11"/>
      <c r="AK11" s="11"/>
      <c r="AL11" s="11"/>
      <c r="AM11" s="64"/>
      <c r="AN11" s="32" t="s">
        <v>170</v>
      </c>
      <c r="AO11" s="11"/>
      <c r="AP11" s="12">
        <f t="shared" si="0"/>
        <v>7</v>
      </c>
      <c r="AQ11" s="28">
        <f t="shared" si="1"/>
        <v>1</v>
      </c>
      <c r="AR11" s="12">
        <f t="shared" si="2"/>
        <v>0</v>
      </c>
      <c r="AS11" s="12">
        <f t="shared" si="3"/>
        <v>1</v>
      </c>
      <c r="AT11" s="12">
        <f t="shared" si="4"/>
        <v>0</v>
      </c>
      <c r="AU11" s="29">
        <f t="shared" si="5"/>
        <v>0.14285714285714285</v>
      </c>
      <c r="AV11" s="13">
        <f t="shared" si="6"/>
        <v>9</v>
      </c>
      <c r="AW11" s="13">
        <f t="shared" si="7"/>
        <v>9</v>
      </c>
    </row>
    <row r="12" spans="1:49" s="13" customFormat="1" x14ac:dyDescent="0.3">
      <c r="A12" s="10" t="s">
        <v>40</v>
      </c>
      <c r="B12" s="10" t="s">
        <v>41</v>
      </c>
      <c r="C12" s="25" t="s">
        <v>59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64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34" t="s">
        <v>145</v>
      </c>
      <c r="AI12" s="11"/>
      <c r="AJ12" s="11"/>
      <c r="AK12" s="34" t="s">
        <v>106</v>
      </c>
      <c r="AL12" s="31" t="s">
        <v>164</v>
      </c>
      <c r="AM12" s="64"/>
      <c r="AN12" s="11"/>
      <c r="AO12" s="11"/>
      <c r="AP12" s="12">
        <f t="shared" si="0"/>
        <v>3</v>
      </c>
      <c r="AQ12" s="28">
        <f t="shared" si="1"/>
        <v>3</v>
      </c>
      <c r="AR12" s="12">
        <f t="shared" si="2"/>
        <v>2</v>
      </c>
      <c r="AS12" s="12">
        <f t="shared" si="3"/>
        <v>1</v>
      </c>
      <c r="AT12" s="12">
        <f t="shared" si="4"/>
        <v>0</v>
      </c>
      <c r="AU12" s="29">
        <f t="shared" si="5"/>
        <v>1</v>
      </c>
      <c r="AV12" s="13">
        <f t="shared" si="6"/>
        <v>11</v>
      </c>
      <c r="AW12" s="13">
        <f t="shared" si="7"/>
        <v>11</v>
      </c>
    </row>
    <row r="13" spans="1:49" s="13" customFormat="1" x14ac:dyDescent="0.3">
      <c r="A13" s="14" t="s">
        <v>42</v>
      </c>
      <c r="B13" s="14" t="s">
        <v>43</v>
      </c>
      <c r="C13" s="14" t="s">
        <v>37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64"/>
      <c r="R13" s="32" t="s">
        <v>92</v>
      </c>
      <c r="S13" s="11"/>
      <c r="T13" s="11"/>
      <c r="U13" s="11"/>
      <c r="V13" s="11"/>
      <c r="W13" s="11"/>
      <c r="X13" s="11"/>
      <c r="Y13" s="11"/>
      <c r="Z13" s="11"/>
      <c r="AA13" s="11"/>
      <c r="AB13" s="32" t="s">
        <v>116</v>
      </c>
      <c r="AC13" s="11"/>
      <c r="AD13" s="32" t="s">
        <v>132</v>
      </c>
      <c r="AE13" s="11"/>
      <c r="AF13" s="11"/>
      <c r="AG13" s="11"/>
      <c r="AH13" s="34" t="s">
        <v>138</v>
      </c>
      <c r="AI13" s="11"/>
      <c r="AJ13" s="11"/>
      <c r="AK13" s="11"/>
      <c r="AL13" s="31" t="s">
        <v>164</v>
      </c>
      <c r="AM13" s="64"/>
      <c r="AN13" s="11"/>
      <c r="AO13" s="11"/>
      <c r="AP13" s="12">
        <f t="shared" si="0"/>
        <v>5</v>
      </c>
      <c r="AQ13" s="28">
        <f t="shared" si="1"/>
        <v>2</v>
      </c>
      <c r="AR13" s="12">
        <f t="shared" si="2"/>
        <v>1</v>
      </c>
      <c r="AS13" s="12">
        <f t="shared" si="3"/>
        <v>1</v>
      </c>
      <c r="AT13" s="12">
        <f t="shared" si="4"/>
        <v>0</v>
      </c>
      <c r="AU13" s="29">
        <f t="shared" si="5"/>
        <v>0.4</v>
      </c>
      <c r="AV13" s="13">
        <f t="shared" si="6"/>
        <v>10</v>
      </c>
      <c r="AW13" s="13">
        <f t="shared" si="7"/>
        <v>10</v>
      </c>
    </row>
    <row r="14" spans="1:49" s="13" customFormat="1" x14ac:dyDescent="0.3">
      <c r="A14" s="10" t="s">
        <v>54</v>
      </c>
      <c r="B14" s="10" t="s">
        <v>55</v>
      </c>
      <c r="C14" s="14" t="s">
        <v>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64"/>
      <c r="R14" s="32" t="s">
        <v>97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32" t="s">
        <v>126</v>
      </c>
      <c r="AD14" s="11"/>
      <c r="AE14" s="11"/>
      <c r="AF14" s="11"/>
      <c r="AG14" s="11"/>
      <c r="AH14" s="32" t="s">
        <v>148</v>
      </c>
      <c r="AI14" s="11"/>
      <c r="AJ14" s="11"/>
      <c r="AK14" s="11"/>
      <c r="AL14" s="34" t="s">
        <v>159</v>
      </c>
      <c r="AM14" s="64"/>
      <c r="AN14" s="11"/>
      <c r="AO14" s="11"/>
      <c r="AP14" s="12">
        <f t="shared" si="0"/>
        <v>4</v>
      </c>
      <c r="AQ14" s="28">
        <f t="shared" si="1"/>
        <v>1</v>
      </c>
      <c r="AR14" s="12">
        <f t="shared" si="2"/>
        <v>1</v>
      </c>
      <c r="AS14" s="12">
        <f t="shared" si="3"/>
        <v>0</v>
      </c>
      <c r="AT14" s="12">
        <f t="shared" si="4"/>
        <v>0</v>
      </c>
      <c r="AU14" s="29">
        <f t="shared" si="5"/>
        <v>0.25</v>
      </c>
      <c r="AV14" s="13">
        <f t="shared" si="6"/>
        <v>7</v>
      </c>
      <c r="AW14" s="13">
        <f t="shared" si="7"/>
        <v>7</v>
      </c>
    </row>
    <row r="15" spans="1:49" s="13" customFormat="1" x14ac:dyDescent="0.3">
      <c r="A15" s="10" t="s">
        <v>12</v>
      </c>
      <c r="B15" s="10" t="s">
        <v>13</v>
      </c>
      <c r="C15" s="14" t="s">
        <v>11</v>
      </c>
      <c r="D15" s="11"/>
      <c r="E15" s="11"/>
      <c r="F15" s="11"/>
      <c r="G15" s="11"/>
      <c r="H15" s="32" t="s">
        <v>69</v>
      </c>
      <c r="I15" s="11"/>
      <c r="J15" s="11"/>
      <c r="K15" s="11"/>
      <c r="L15" s="11"/>
      <c r="M15" s="11"/>
      <c r="N15" s="11"/>
      <c r="O15" s="32" t="s">
        <v>84</v>
      </c>
      <c r="P15" s="11"/>
      <c r="Q15" s="64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32" t="s">
        <v>120</v>
      </c>
      <c r="AC15" s="11"/>
      <c r="AD15" s="11"/>
      <c r="AE15" s="11"/>
      <c r="AF15" s="62" t="s">
        <v>141</v>
      </c>
      <c r="AG15" s="11"/>
      <c r="AH15" s="11"/>
      <c r="AI15" s="11"/>
      <c r="AJ15" s="11"/>
      <c r="AK15" s="11"/>
      <c r="AL15" s="11"/>
      <c r="AM15" s="63" t="s">
        <v>167</v>
      </c>
      <c r="AN15" s="11"/>
      <c r="AO15" s="11"/>
      <c r="AP15" s="12">
        <f t="shared" si="0"/>
        <v>5</v>
      </c>
      <c r="AQ15" s="28">
        <f t="shared" si="1"/>
        <v>1</v>
      </c>
      <c r="AR15" s="12">
        <f t="shared" si="2"/>
        <v>0</v>
      </c>
      <c r="AS15" s="12">
        <f t="shared" si="3"/>
        <v>0</v>
      </c>
      <c r="AT15" s="12">
        <f t="shared" si="4"/>
        <v>1</v>
      </c>
      <c r="AU15" s="29">
        <f t="shared" si="5"/>
        <v>0.2</v>
      </c>
      <c r="AV15" s="13">
        <f t="shared" si="6"/>
        <v>6</v>
      </c>
      <c r="AW15" s="13">
        <f t="shared" si="7"/>
        <v>6</v>
      </c>
    </row>
    <row r="16" spans="1:49" s="13" customFormat="1" x14ac:dyDescent="0.3">
      <c r="A16" s="14" t="s">
        <v>8</v>
      </c>
      <c r="B16" s="14" t="s">
        <v>9</v>
      </c>
      <c r="C16" s="14" t="s">
        <v>11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32" t="s">
        <v>85</v>
      </c>
      <c r="P16" s="11"/>
      <c r="Q16" s="64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32" t="s">
        <v>119</v>
      </c>
      <c r="AC16" s="11"/>
      <c r="AD16" s="11"/>
      <c r="AE16" s="11"/>
      <c r="AF16" s="11"/>
      <c r="AG16" s="32" t="s">
        <v>142</v>
      </c>
      <c r="AH16" s="11"/>
      <c r="AI16" s="11"/>
      <c r="AJ16" s="32" t="s">
        <v>155</v>
      </c>
      <c r="AK16" s="11"/>
      <c r="AL16" s="11"/>
      <c r="AM16" s="63" t="s">
        <v>167</v>
      </c>
      <c r="AN16" s="11"/>
      <c r="AO16" s="11"/>
      <c r="AP16" s="12">
        <f t="shared" si="0"/>
        <v>5</v>
      </c>
      <c r="AQ16" s="28">
        <f t="shared" si="1"/>
        <v>0</v>
      </c>
      <c r="AR16" s="12">
        <f t="shared" si="2"/>
        <v>0</v>
      </c>
      <c r="AS16" s="12">
        <f t="shared" si="3"/>
        <v>0</v>
      </c>
      <c r="AT16" s="12">
        <f t="shared" si="4"/>
        <v>0</v>
      </c>
      <c r="AU16" s="29">
        <f t="shared" si="5"/>
        <v>0</v>
      </c>
      <c r="AV16" s="13">
        <f t="shared" si="6"/>
        <v>5</v>
      </c>
      <c r="AW16" s="13">
        <f t="shared" si="7"/>
        <v>5</v>
      </c>
    </row>
    <row r="17" spans="1:49" s="13" customFormat="1" x14ac:dyDescent="0.3">
      <c r="A17" s="14" t="s">
        <v>56</v>
      </c>
      <c r="B17" s="14" t="s">
        <v>46</v>
      </c>
      <c r="C17" s="14" t="s">
        <v>59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64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30" t="s">
        <v>67</v>
      </c>
      <c r="AI17" s="11"/>
      <c r="AJ17" s="11"/>
      <c r="AK17" s="31" t="s">
        <v>157</v>
      </c>
      <c r="AL17" s="11"/>
      <c r="AM17" s="64"/>
      <c r="AN17" s="11"/>
      <c r="AO17" s="11"/>
      <c r="AP17" s="12">
        <f t="shared" si="0"/>
        <v>2</v>
      </c>
      <c r="AQ17" s="28">
        <f t="shared" si="1"/>
        <v>2</v>
      </c>
      <c r="AR17" s="12">
        <f t="shared" si="2"/>
        <v>0</v>
      </c>
      <c r="AS17" s="12">
        <f t="shared" si="3"/>
        <v>1</v>
      </c>
      <c r="AT17" s="12">
        <f t="shared" si="4"/>
        <v>1</v>
      </c>
      <c r="AU17" s="29">
        <f t="shared" si="5"/>
        <v>1</v>
      </c>
      <c r="AV17" s="13">
        <f t="shared" si="6"/>
        <v>5</v>
      </c>
      <c r="AW17" s="13">
        <f t="shared" si="7"/>
        <v>5</v>
      </c>
    </row>
    <row r="18" spans="1:49" s="13" customFormat="1" x14ac:dyDescent="0.3">
      <c r="A18" s="10" t="s">
        <v>44</v>
      </c>
      <c r="B18" s="10" t="s">
        <v>45</v>
      </c>
      <c r="C18" s="14" t="s">
        <v>11</v>
      </c>
      <c r="D18" s="11"/>
      <c r="E18" s="11"/>
      <c r="F18" s="11"/>
      <c r="G18" s="11"/>
      <c r="H18" s="32" t="s">
        <v>70</v>
      </c>
      <c r="I18" s="11"/>
      <c r="J18" s="11"/>
      <c r="K18" s="11"/>
      <c r="L18" s="11"/>
      <c r="M18" s="11"/>
      <c r="N18" s="11"/>
      <c r="O18" s="11"/>
      <c r="P18" s="11"/>
      <c r="Q18" s="64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32" t="s">
        <v>121</v>
      </c>
      <c r="AC18" s="11"/>
      <c r="AD18" s="11"/>
      <c r="AE18" s="11"/>
      <c r="AF18" s="11"/>
      <c r="AG18" s="11"/>
      <c r="AH18" s="11"/>
      <c r="AI18" s="11"/>
      <c r="AJ18" s="32" t="s">
        <v>154</v>
      </c>
      <c r="AK18" s="11"/>
      <c r="AL18" s="11"/>
      <c r="AM18" s="63" t="s">
        <v>167</v>
      </c>
      <c r="AN18" s="11"/>
      <c r="AO18" s="11"/>
      <c r="AP18" s="12">
        <f t="shared" si="0"/>
        <v>4</v>
      </c>
      <c r="AQ18" s="28">
        <f t="shared" si="1"/>
        <v>0</v>
      </c>
      <c r="AR18" s="12">
        <f t="shared" si="2"/>
        <v>0</v>
      </c>
      <c r="AS18" s="12">
        <f t="shared" si="3"/>
        <v>0</v>
      </c>
      <c r="AT18" s="12">
        <f t="shared" si="4"/>
        <v>0</v>
      </c>
      <c r="AU18" s="29">
        <f t="shared" si="5"/>
        <v>0</v>
      </c>
      <c r="AV18" s="13">
        <f t="shared" si="6"/>
        <v>4</v>
      </c>
      <c r="AW18" s="13">
        <f t="shared" si="7"/>
        <v>4</v>
      </c>
    </row>
    <row r="19" spans="1:49" s="13" customFormat="1" x14ac:dyDescent="0.3">
      <c r="A19" s="10" t="s">
        <v>16</v>
      </c>
      <c r="B19" s="10" t="s">
        <v>47</v>
      </c>
      <c r="C19" s="14" t="s">
        <v>59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64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30" t="s">
        <v>67</v>
      </c>
      <c r="AI19" s="11"/>
      <c r="AJ19" s="11"/>
      <c r="AK19" s="30" t="s">
        <v>158</v>
      </c>
      <c r="AL19" s="11"/>
      <c r="AM19" s="11"/>
      <c r="AN19" s="11"/>
      <c r="AO19" s="11"/>
      <c r="AP19" s="12">
        <f t="shared" si="0"/>
        <v>2</v>
      </c>
      <c r="AQ19" s="28">
        <f t="shared" si="1"/>
        <v>2</v>
      </c>
      <c r="AR19" s="12">
        <f t="shared" si="2"/>
        <v>0</v>
      </c>
      <c r="AS19" s="12">
        <f t="shared" si="3"/>
        <v>0</v>
      </c>
      <c r="AT19" s="12">
        <f t="shared" si="4"/>
        <v>2</v>
      </c>
      <c r="AU19" s="29">
        <f t="shared" si="5"/>
        <v>1</v>
      </c>
      <c r="AV19" s="13">
        <f t="shared" si="6"/>
        <v>4</v>
      </c>
      <c r="AW19" s="13">
        <f t="shared" si="7"/>
        <v>4</v>
      </c>
    </row>
    <row r="20" spans="1:49" s="13" customFormat="1" x14ac:dyDescent="0.3">
      <c r="A20" s="10" t="s">
        <v>48</v>
      </c>
      <c r="B20" s="10" t="s">
        <v>49</v>
      </c>
      <c r="C20" s="14" t="s">
        <v>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64"/>
      <c r="R20" s="32" t="s">
        <v>96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32" t="s">
        <v>125</v>
      </c>
      <c r="AD20" s="32" t="s">
        <v>132</v>
      </c>
      <c r="AE20" s="11"/>
      <c r="AF20" s="11"/>
      <c r="AG20" s="11"/>
      <c r="AH20" s="32" t="s">
        <v>147</v>
      </c>
      <c r="AI20" s="11"/>
      <c r="AJ20" s="11"/>
      <c r="AK20" s="11"/>
      <c r="AL20" s="11"/>
      <c r="AM20" s="11"/>
      <c r="AN20" s="11"/>
      <c r="AO20" s="11"/>
      <c r="AP20" s="12">
        <f t="shared" si="0"/>
        <v>4</v>
      </c>
      <c r="AQ20" s="28">
        <f t="shared" si="1"/>
        <v>0</v>
      </c>
      <c r="AR20" s="12">
        <f t="shared" si="2"/>
        <v>0</v>
      </c>
      <c r="AS20" s="12">
        <f t="shared" si="3"/>
        <v>0</v>
      </c>
      <c r="AT20" s="12">
        <f t="shared" si="4"/>
        <v>0</v>
      </c>
      <c r="AU20" s="29">
        <f t="shared" si="5"/>
        <v>0</v>
      </c>
      <c r="AV20" s="13">
        <f t="shared" si="6"/>
        <v>4</v>
      </c>
      <c r="AW20" s="13">
        <f t="shared" si="7"/>
        <v>4</v>
      </c>
    </row>
    <row r="21" spans="1:49" s="13" customFormat="1" x14ac:dyDescent="0.3">
      <c r="A21" s="10" t="s">
        <v>24</v>
      </c>
      <c r="B21" s="10" t="s">
        <v>57</v>
      </c>
      <c r="C21" s="14" t="s">
        <v>10</v>
      </c>
      <c r="D21" s="11"/>
      <c r="E21" s="11"/>
      <c r="F21" s="11"/>
      <c r="G21" s="11"/>
      <c r="H21" s="11"/>
      <c r="I21" s="11"/>
      <c r="J21" s="11"/>
      <c r="K21" s="32" t="s">
        <v>77</v>
      </c>
      <c r="L21" s="11"/>
      <c r="M21" s="11"/>
      <c r="N21" s="11"/>
      <c r="O21" s="11"/>
      <c r="P21" s="11"/>
      <c r="Q21" s="64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32" t="s">
        <v>128</v>
      </c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2">
        <f t="shared" si="0"/>
        <v>2</v>
      </c>
      <c r="AQ21" s="28">
        <f t="shared" si="1"/>
        <v>0</v>
      </c>
      <c r="AR21" s="12">
        <f t="shared" si="2"/>
        <v>0</v>
      </c>
      <c r="AS21" s="12">
        <f t="shared" si="3"/>
        <v>0</v>
      </c>
      <c r="AT21" s="12">
        <f t="shared" si="4"/>
        <v>0</v>
      </c>
      <c r="AU21" s="29">
        <f t="shared" si="5"/>
        <v>0</v>
      </c>
      <c r="AV21" s="13">
        <f t="shared" si="6"/>
        <v>2</v>
      </c>
      <c r="AW21" s="13">
        <f t="shared" si="7"/>
        <v>2</v>
      </c>
    </row>
    <row r="22" spans="1:49" s="13" customFormat="1" x14ac:dyDescent="0.3">
      <c r="A22" s="10" t="s">
        <v>16</v>
      </c>
      <c r="B22" s="10" t="s">
        <v>15</v>
      </c>
      <c r="C22" s="14" t="s">
        <v>7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63" t="s">
        <v>90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32" t="s">
        <v>174</v>
      </c>
      <c r="AP22" s="12">
        <f t="shared" si="0"/>
        <v>2</v>
      </c>
      <c r="AQ22" s="28">
        <f t="shared" si="1"/>
        <v>0</v>
      </c>
      <c r="AR22" s="12">
        <f t="shared" si="2"/>
        <v>0</v>
      </c>
      <c r="AS22" s="12">
        <f t="shared" si="3"/>
        <v>0</v>
      </c>
      <c r="AT22" s="12">
        <f t="shared" si="4"/>
        <v>0</v>
      </c>
      <c r="AU22" s="29">
        <f t="shared" si="5"/>
        <v>0</v>
      </c>
      <c r="AV22" s="13">
        <f t="shared" si="6"/>
        <v>2</v>
      </c>
      <c r="AW22" s="13">
        <f t="shared" si="7"/>
        <v>2</v>
      </c>
    </row>
    <row r="23" spans="1:49" s="13" customFormat="1" x14ac:dyDescent="0.3">
      <c r="A23" s="33" t="s">
        <v>33</v>
      </c>
      <c r="B23" s="33" t="s">
        <v>26</v>
      </c>
      <c r="C23" s="14" t="s">
        <v>58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63" t="s">
        <v>90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32" t="s">
        <v>173</v>
      </c>
      <c r="AP23" s="12">
        <f t="shared" si="0"/>
        <v>2</v>
      </c>
      <c r="AQ23" s="28">
        <f t="shared" si="1"/>
        <v>0</v>
      </c>
      <c r="AR23" s="12">
        <f t="shared" si="2"/>
        <v>0</v>
      </c>
      <c r="AS23" s="12">
        <f t="shared" si="3"/>
        <v>0</v>
      </c>
      <c r="AT23" s="12">
        <f t="shared" si="4"/>
        <v>0</v>
      </c>
      <c r="AU23" s="29">
        <f t="shared" si="5"/>
        <v>0</v>
      </c>
      <c r="AV23" s="13">
        <f t="shared" si="6"/>
        <v>2</v>
      </c>
      <c r="AW23" s="13">
        <f t="shared" si="7"/>
        <v>2</v>
      </c>
    </row>
    <row r="24" spans="1:49" s="13" customFormat="1" x14ac:dyDescent="0.3">
      <c r="A24" s="10" t="s">
        <v>50</v>
      </c>
      <c r="B24" s="10" t="s">
        <v>51</v>
      </c>
      <c r="C24" s="33" t="s">
        <v>10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32" t="s">
        <v>127</v>
      </c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2">
        <f t="shared" si="0"/>
        <v>1</v>
      </c>
      <c r="AQ24" s="28">
        <f t="shared" si="1"/>
        <v>0</v>
      </c>
      <c r="AR24" s="12">
        <f t="shared" si="2"/>
        <v>0</v>
      </c>
      <c r="AS24" s="12">
        <f t="shared" si="3"/>
        <v>0</v>
      </c>
      <c r="AT24" s="12">
        <f t="shared" si="4"/>
        <v>0</v>
      </c>
      <c r="AU24" s="29">
        <f t="shared" si="5"/>
        <v>0</v>
      </c>
      <c r="AV24" s="13">
        <f t="shared" si="6"/>
        <v>1</v>
      </c>
      <c r="AW24" s="13">
        <f t="shared" si="7"/>
        <v>1</v>
      </c>
    </row>
    <row r="25" spans="1:49" s="13" customFormat="1" x14ac:dyDescent="0.3">
      <c r="A25" s="10" t="s">
        <v>52</v>
      </c>
      <c r="B25" s="10" t="s">
        <v>53</v>
      </c>
      <c r="C25" s="14" t="s">
        <v>11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32" t="s">
        <v>122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2">
        <f t="shared" si="0"/>
        <v>1</v>
      </c>
      <c r="AQ25" s="28">
        <f t="shared" si="1"/>
        <v>0</v>
      </c>
      <c r="AR25" s="12">
        <f t="shared" si="2"/>
        <v>0</v>
      </c>
      <c r="AS25" s="12">
        <f t="shared" si="3"/>
        <v>0</v>
      </c>
      <c r="AT25" s="12">
        <f t="shared" si="4"/>
        <v>0</v>
      </c>
      <c r="AU25" s="29">
        <f t="shared" si="5"/>
        <v>0</v>
      </c>
      <c r="AV25" s="13">
        <f t="shared" si="6"/>
        <v>1</v>
      </c>
      <c r="AW25" s="13">
        <f t="shared" si="7"/>
        <v>1</v>
      </c>
    </row>
    <row r="26" spans="1:49" s="13" customFormat="1" x14ac:dyDescent="0.3">
      <c r="A26" s="16" t="s">
        <v>27</v>
      </c>
      <c r="B26" s="16"/>
      <c r="C26" s="16"/>
      <c r="D26" s="16">
        <f>COUNTA(D3:D25)</f>
        <v>2</v>
      </c>
      <c r="E26" s="16">
        <f t="shared" ref="E26:M26" si="8">COUNTA(E3:E25)</f>
        <v>1</v>
      </c>
      <c r="F26" s="16">
        <f t="shared" si="8"/>
        <v>1</v>
      </c>
      <c r="G26" s="16">
        <f t="shared" si="8"/>
        <v>1</v>
      </c>
      <c r="H26" s="16">
        <f t="shared" si="8"/>
        <v>2</v>
      </c>
      <c r="I26" s="16">
        <f t="shared" si="8"/>
        <v>1</v>
      </c>
      <c r="J26" s="16">
        <f t="shared" si="8"/>
        <v>1</v>
      </c>
      <c r="K26" s="16">
        <f t="shared" si="8"/>
        <v>3</v>
      </c>
      <c r="L26" s="16">
        <f t="shared" si="8"/>
        <v>1</v>
      </c>
      <c r="M26" s="16">
        <f t="shared" si="8"/>
        <v>1</v>
      </c>
      <c r="N26" s="16">
        <f t="shared" ref="N26" si="9">COUNTA(N3:N25)</f>
        <v>1</v>
      </c>
      <c r="O26" s="16">
        <f t="shared" ref="O26" si="10">COUNTA(O3:O25)</f>
        <v>2</v>
      </c>
      <c r="P26" s="16">
        <f t="shared" ref="P26" si="11">COUNTA(P3:P25)</f>
        <v>2</v>
      </c>
      <c r="Q26" s="16">
        <f t="shared" ref="Q26" si="12">COUNTA(Q3:Q25)</f>
        <v>3</v>
      </c>
      <c r="R26" s="16">
        <f t="shared" ref="R26" si="13">COUNTA(R3:R25)</f>
        <v>6</v>
      </c>
      <c r="S26" s="16">
        <f t="shared" ref="S26" si="14">COUNTA(S3:S25)</f>
        <v>1</v>
      </c>
      <c r="T26" s="16">
        <f t="shared" ref="T26" si="15">COUNTA(T3:T25)</f>
        <v>2</v>
      </c>
      <c r="U26" s="16">
        <f t="shared" ref="U26" si="16">COUNTA(U3:U25)</f>
        <v>1</v>
      </c>
      <c r="V26" s="16">
        <f t="shared" ref="V26" si="17">COUNTA(V3:V25)</f>
        <v>1</v>
      </c>
      <c r="W26" s="16">
        <f t="shared" ref="W26" si="18">COUNTA(W3:W25)</f>
        <v>1</v>
      </c>
      <c r="X26" s="16">
        <f t="shared" ref="X26" si="19">COUNTA(X3:X25)</f>
        <v>1</v>
      </c>
      <c r="Y26" s="16">
        <f t="shared" ref="Y26" si="20">COUNTA(Y3:Y25)</f>
        <v>1</v>
      </c>
      <c r="Z26" s="16">
        <f t="shared" ref="Z26" si="21">COUNTA(Z3:Z25)</f>
        <v>1</v>
      </c>
      <c r="AA26" s="16">
        <f t="shared" ref="AA26" si="22">COUNTA(AA3:AA25)</f>
        <v>1</v>
      </c>
      <c r="AB26" s="16">
        <f t="shared" ref="AB26" si="23">COUNTA(AB3:AB25)</f>
        <v>8</v>
      </c>
      <c r="AC26" s="16">
        <f t="shared" ref="AC26" si="24">COUNTA(AC3:AC25)</f>
        <v>7</v>
      </c>
      <c r="AD26" s="16">
        <f t="shared" ref="AD26" si="25">COUNTA(AD3:AD25)</f>
        <v>6</v>
      </c>
      <c r="AE26" s="16">
        <f t="shared" ref="AE26" si="26">COUNTA(AE3:AE25)</f>
        <v>2</v>
      </c>
      <c r="AF26" s="16">
        <f t="shared" ref="AF26" si="27">COUNTA(AF3:AF25)</f>
        <v>5</v>
      </c>
      <c r="AG26" s="16">
        <f t="shared" ref="AG26" si="28">COUNTA(AG3:AG25)</f>
        <v>1</v>
      </c>
      <c r="AH26" s="16">
        <f t="shared" ref="AH26" si="29">COUNTA(AH3:AH25)</f>
        <v>10</v>
      </c>
      <c r="AI26" s="16">
        <f t="shared" ref="AI26:AO26" si="30">COUNTA(AI3:AI25)</f>
        <v>1</v>
      </c>
      <c r="AJ26" s="16">
        <f t="shared" si="30"/>
        <v>4</v>
      </c>
      <c r="AK26" s="16">
        <f t="shared" si="30"/>
        <v>7</v>
      </c>
      <c r="AL26" s="16">
        <f t="shared" si="30"/>
        <v>6</v>
      </c>
      <c r="AM26" s="16">
        <f t="shared" si="30"/>
        <v>4</v>
      </c>
      <c r="AN26" s="16">
        <f t="shared" si="30"/>
        <v>2</v>
      </c>
      <c r="AO26" s="16">
        <f t="shared" si="30"/>
        <v>3</v>
      </c>
      <c r="AP26" s="17">
        <f>SUM(AP3:AP25)</f>
        <v>104</v>
      </c>
      <c r="AQ26" s="17">
        <f>SUM(AQ3:AQ25)</f>
        <v>43</v>
      </c>
      <c r="AR26" s="17">
        <f>SUM(AR3:AR25)</f>
        <v>19</v>
      </c>
      <c r="AS26" s="17">
        <f>SUM(AS3:AS25)</f>
        <v>9</v>
      </c>
      <c r="AT26" s="17">
        <f>SUM(AT3:AT25)</f>
        <v>15</v>
      </c>
    </row>
    <row r="27" spans="1:49" s="13" customForma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7"/>
    </row>
    <row r="28" spans="1:49" s="9" customFormat="1" x14ac:dyDescent="0.3">
      <c r="A28" s="18" t="s">
        <v>28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40" t="s">
        <v>14</v>
      </c>
      <c r="S28" s="18"/>
      <c r="T28" s="18"/>
      <c r="U28" s="18"/>
      <c r="V28" s="18"/>
      <c r="W28" s="18"/>
      <c r="X28" s="18"/>
      <c r="Y28" s="18"/>
      <c r="Z28" s="18"/>
      <c r="AA28" s="18"/>
      <c r="AB28" s="40" t="s">
        <v>24</v>
      </c>
      <c r="AC28" s="18"/>
      <c r="AD28" s="18"/>
      <c r="AE28" s="18"/>
      <c r="AF28" s="18"/>
      <c r="AG28" s="18"/>
      <c r="AH28" s="40" t="s">
        <v>24</v>
      </c>
      <c r="AI28" s="40" t="s">
        <v>24</v>
      </c>
      <c r="AJ28" s="40" t="s">
        <v>24</v>
      </c>
      <c r="AK28" s="40" t="s">
        <v>24</v>
      </c>
      <c r="AL28" s="40" t="s">
        <v>24</v>
      </c>
      <c r="AM28" s="40" t="s">
        <v>24</v>
      </c>
      <c r="AN28" s="18"/>
      <c r="AO28" s="18"/>
      <c r="AP28" s="18"/>
      <c r="AQ28" s="7"/>
    </row>
    <row r="29" spans="1:49" x14ac:dyDescent="0.3">
      <c r="AK29" s="40" t="s">
        <v>14</v>
      </c>
    </row>
  </sheetData>
  <autoFilter ref="A2:C26" xr:uid="{7094B1CC-9F3B-48F5-A947-8CE8DE6993EE}"/>
  <mergeCells count="7">
    <mergeCell ref="AV1:AW1"/>
    <mergeCell ref="A4:A5"/>
    <mergeCell ref="B4:B5"/>
    <mergeCell ref="A6:A7"/>
    <mergeCell ref="B6:B7"/>
    <mergeCell ref="AV4:AV5"/>
    <mergeCell ref="AV6:AV7"/>
  </mergeCells>
  <phoneticPr fontId="12" type="noConversion"/>
  <conditionalFormatting sqref="AR3:AR25">
    <cfRule type="cellIs" dxfId="1" priority="5" operator="equal">
      <formula>0</formula>
    </cfRule>
  </conditionalFormatting>
  <conditionalFormatting sqref="AQ3:AQ25 AS3:AU25">
    <cfRule type="cellIs" dxfId="0" priority="4" operator="equal">
      <formula>0</formula>
    </cfRule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Docteur Foullu-Blanc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Guillaume Gillet</cp:lastModifiedBy>
  <dcterms:created xsi:type="dcterms:W3CDTF">2020-03-11T16:06:34Z</dcterms:created>
  <dcterms:modified xsi:type="dcterms:W3CDTF">2022-06-27T11:10:22Z</dcterms:modified>
</cp:coreProperties>
</file>