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Dropbox\Dropbox\LaRiposte Tassin\50-Resultats &amp; Palmares\"/>
    </mc:Choice>
  </mc:AlternateContent>
  <xr:revisionPtr revIDLastSave="0" documentId="13_ncr:1_{E9EA806B-BA62-4212-ABBC-A8FC11D09AC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Résultats 2023-2024" sheetId="1" r:id="rId1"/>
  </sheets>
  <definedNames>
    <definedName name="_xlnm._FilterDatabase" localSheetId="0" hidden="1">'Résultats 2023-2024'!$A$2:$C$44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B29" i="1" l="1"/>
  <c r="BA29" i="1"/>
  <c r="AZ29" i="1"/>
  <c r="AY29" i="1" s="1"/>
  <c r="BC29" i="1" s="1"/>
  <c r="AX29" i="1"/>
  <c r="BB28" i="1"/>
  <c r="BA28" i="1"/>
  <c r="AZ28" i="1"/>
  <c r="AX28" i="1"/>
  <c r="BB27" i="1"/>
  <c r="BA27" i="1"/>
  <c r="AZ27" i="1"/>
  <c r="AX27" i="1"/>
  <c r="BB26" i="1"/>
  <c r="BA26" i="1"/>
  <c r="AZ26" i="1"/>
  <c r="AX26" i="1"/>
  <c r="BB25" i="1"/>
  <c r="BA25" i="1"/>
  <c r="AZ25" i="1"/>
  <c r="AX25" i="1"/>
  <c r="BB24" i="1"/>
  <c r="BA24" i="1"/>
  <c r="AZ24" i="1"/>
  <c r="AX24" i="1"/>
  <c r="BB23" i="1"/>
  <c r="BA23" i="1"/>
  <c r="AZ23" i="1"/>
  <c r="AX23" i="1"/>
  <c r="BB22" i="1"/>
  <c r="BA22" i="1"/>
  <c r="AZ22" i="1"/>
  <c r="AX22" i="1"/>
  <c r="BB21" i="1"/>
  <c r="BA21" i="1"/>
  <c r="AZ21" i="1"/>
  <c r="AX21" i="1"/>
  <c r="BB20" i="1"/>
  <c r="BA20" i="1"/>
  <c r="AZ20" i="1"/>
  <c r="AX20" i="1"/>
  <c r="BB19" i="1"/>
  <c r="BA19" i="1"/>
  <c r="AZ19" i="1"/>
  <c r="AX19" i="1"/>
  <c r="BB18" i="1"/>
  <c r="BA18" i="1"/>
  <c r="AZ18" i="1"/>
  <c r="AX18" i="1"/>
  <c r="BB17" i="1"/>
  <c r="BA17" i="1"/>
  <c r="AZ17" i="1"/>
  <c r="AX17" i="1"/>
  <c r="BB16" i="1"/>
  <c r="BA16" i="1"/>
  <c r="AZ16" i="1"/>
  <c r="AX16" i="1"/>
  <c r="BB15" i="1"/>
  <c r="BA15" i="1"/>
  <c r="AZ15" i="1"/>
  <c r="AX15" i="1"/>
  <c r="BB14" i="1"/>
  <c r="BA14" i="1"/>
  <c r="AZ14" i="1"/>
  <c r="AX14" i="1"/>
  <c r="BB13" i="1"/>
  <c r="BA13" i="1"/>
  <c r="AZ13" i="1"/>
  <c r="AX13" i="1"/>
  <c r="BB12" i="1"/>
  <c r="BA12" i="1"/>
  <c r="AZ12" i="1"/>
  <c r="AX12" i="1"/>
  <c r="BB11" i="1"/>
  <c r="BA11" i="1"/>
  <c r="AZ11" i="1"/>
  <c r="AX11" i="1"/>
  <c r="BB9" i="1"/>
  <c r="BA9" i="1"/>
  <c r="AZ9" i="1"/>
  <c r="AX9" i="1"/>
  <c r="BB10" i="1"/>
  <c r="BA10" i="1"/>
  <c r="AZ10" i="1"/>
  <c r="AX10" i="1"/>
  <c r="BB6" i="1"/>
  <c r="BA6" i="1"/>
  <c r="AZ6" i="1"/>
  <c r="AX6" i="1"/>
  <c r="BB7" i="1"/>
  <c r="BA7" i="1"/>
  <c r="AZ7" i="1"/>
  <c r="AX7" i="1"/>
  <c r="AO39" i="1"/>
  <c r="AP39" i="1"/>
  <c r="AQ39" i="1"/>
  <c r="AR39" i="1"/>
  <c r="AS39" i="1"/>
  <c r="AT39" i="1"/>
  <c r="AN39" i="1"/>
  <c r="AM39" i="1"/>
  <c r="AK39" i="1"/>
  <c r="AJ39" i="1"/>
  <c r="AL39" i="1"/>
  <c r="AH39" i="1"/>
  <c r="AI39" i="1"/>
  <c r="AG39" i="1"/>
  <c r="BB32" i="1"/>
  <c r="BB33" i="1"/>
  <c r="BB34" i="1"/>
  <c r="BB35" i="1"/>
  <c r="BB36" i="1"/>
  <c r="BB37" i="1"/>
  <c r="BA32" i="1"/>
  <c r="BA33" i="1"/>
  <c r="BA34" i="1"/>
  <c r="BA35" i="1"/>
  <c r="BA36" i="1"/>
  <c r="AZ32" i="1"/>
  <c r="AZ33" i="1"/>
  <c r="AZ34" i="1"/>
  <c r="AZ35" i="1"/>
  <c r="AZ36" i="1"/>
  <c r="AF39" i="1"/>
  <c r="AD39" i="1"/>
  <c r="AE39" i="1"/>
  <c r="D39" i="1"/>
  <c r="W39" i="1"/>
  <c r="X39" i="1"/>
  <c r="Y39" i="1"/>
  <c r="Z39" i="1"/>
  <c r="AA39" i="1"/>
  <c r="AB39" i="1"/>
  <c r="AC39" i="1"/>
  <c r="BB38" i="1"/>
  <c r="BA37" i="1"/>
  <c r="BA38" i="1"/>
  <c r="AZ37" i="1"/>
  <c r="AZ38" i="1"/>
  <c r="AX32" i="1"/>
  <c r="AX35" i="1"/>
  <c r="AX36" i="1"/>
  <c r="AX37" i="1"/>
  <c r="BA4" i="1"/>
  <c r="AZ4" i="1"/>
  <c r="AX4" i="1"/>
  <c r="V39" i="1"/>
  <c r="U39" i="1"/>
  <c r="T39" i="1"/>
  <c r="S39" i="1"/>
  <c r="R39" i="1"/>
  <c r="AX34" i="1"/>
  <c r="N39" i="1"/>
  <c r="P39" i="1"/>
  <c r="O39" i="1"/>
  <c r="BA3" i="1"/>
  <c r="BA5" i="1"/>
  <c r="BA8" i="1"/>
  <c r="BA30" i="1"/>
  <c r="BA31" i="1"/>
  <c r="BB3" i="1"/>
  <c r="BB5" i="1"/>
  <c r="BB8" i="1"/>
  <c r="BB30" i="1"/>
  <c r="BB31" i="1"/>
  <c r="L39" i="1"/>
  <c r="K39" i="1"/>
  <c r="AX5" i="1"/>
  <c r="AZ5" i="1"/>
  <c r="AX8" i="1"/>
  <c r="AZ8" i="1"/>
  <c r="AX30" i="1"/>
  <c r="AZ30" i="1"/>
  <c r="AX31" i="1"/>
  <c r="AZ31" i="1"/>
  <c r="AX33" i="1"/>
  <c r="AX38" i="1"/>
  <c r="J39" i="1"/>
  <c r="M39" i="1"/>
  <c r="E39" i="1"/>
  <c r="F39" i="1"/>
  <c r="H39" i="1"/>
  <c r="G39" i="1"/>
  <c r="I39" i="1"/>
  <c r="Q39" i="1"/>
  <c r="AX3" i="1"/>
  <c r="AZ3" i="1"/>
  <c r="AY26" i="1" l="1"/>
  <c r="AY28" i="1"/>
  <c r="BC28" i="1" s="1"/>
  <c r="BE29" i="1"/>
  <c r="BD29" i="1" s="1"/>
  <c r="AY21" i="1"/>
  <c r="BC21" i="1" s="1"/>
  <c r="AY23" i="1"/>
  <c r="BC23" i="1" s="1"/>
  <c r="AY27" i="1"/>
  <c r="BC27" i="1" s="1"/>
  <c r="BE28" i="1"/>
  <c r="BD28" i="1" s="1"/>
  <c r="BC26" i="1"/>
  <c r="AY25" i="1"/>
  <c r="BC25" i="1" s="1"/>
  <c r="AY24" i="1"/>
  <c r="BC24" i="1" s="1"/>
  <c r="BE26" i="1"/>
  <c r="BD26" i="1" s="1"/>
  <c r="BE24" i="1"/>
  <c r="BD24" i="1" s="1"/>
  <c r="AY20" i="1"/>
  <c r="BC20" i="1" s="1"/>
  <c r="AY22" i="1"/>
  <c r="BC22" i="1" s="1"/>
  <c r="BE23" i="1"/>
  <c r="BD23" i="1" s="1"/>
  <c r="AY13" i="1"/>
  <c r="BC13" i="1" s="1"/>
  <c r="AY15" i="1"/>
  <c r="BC15" i="1" s="1"/>
  <c r="AY19" i="1"/>
  <c r="BC19" i="1" s="1"/>
  <c r="AY18" i="1"/>
  <c r="BC18" i="1" s="1"/>
  <c r="AY16" i="1"/>
  <c r="BC16" i="1" s="1"/>
  <c r="AY17" i="1"/>
  <c r="BC17" i="1" s="1"/>
  <c r="AY14" i="1"/>
  <c r="BC14" i="1" s="1"/>
  <c r="AY12" i="1"/>
  <c r="BC12" i="1" s="1"/>
  <c r="AY11" i="1"/>
  <c r="BC11" i="1" s="1"/>
  <c r="AY6" i="1"/>
  <c r="BE6" i="1" s="1"/>
  <c r="BD6" i="1" s="1"/>
  <c r="AY9" i="1"/>
  <c r="BC9" i="1" s="1"/>
  <c r="AY10" i="1"/>
  <c r="BC10" i="1" s="1"/>
  <c r="AY7" i="1"/>
  <c r="BE7" i="1" s="1"/>
  <c r="BD7" i="1" s="1"/>
  <c r="AY42" i="1"/>
  <c r="AY36" i="1"/>
  <c r="BE36" i="1" s="1"/>
  <c r="BD36" i="1" s="1"/>
  <c r="AY32" i="1"/>
  <c r="BE32" i="1" s="1"/>
  <c r="BD32" i="1" s="1"/>
  <c r="AY34" i="1"/>
  <c r="BC34" i="1" s="1"/>
  <c r="AY33" i="1"/>
  <c r="BC33" i="1" s="1"/>
  <c r="AY35" i="1"/>
  <c r="BC35" i="1" s="1"/>
  <c r="AY37" i="1"/>
  <c r="BC37" i="1" s="1"/>
  <c r="AY38" i="1"/>
  <c r="BC38" i="1" s="1"/>
  <c r="AY4" i="1"/>
  <c r="BE4" i="1" s="1"/>
  <c r="AX39" i="1"/>
  <c r="AY3" i="1"/>
  <c r="BC3" i="1" s="1"/>
  <c r="AY30" i="1"/>
  <c r="AY31" i="1"/>
  <c r="AY8" i="1"/>
  <c r="BE8" i="1" s="1"/>
  <c r="BD8" i="1" s="1"/>
  <c r="AY5" i="1"/>
  <c r="BC5" i="1" s="1"/>
  <c r="BA39" i="1"/>
  <c r="BB39" i="1"/>
  <c r="AZ39" i="1"/>
  <c r="BE27" i="1" l="1"/>
  <c r="BD27" i="1" s="1"/>
  <c r="BE21" i="1"/>
  <c r="BD21" i="1" s="1"/>
  <c r="BE25" i="1"/>
  <c r="BD25" i="1" s="1"/>
  <c r="BE22" i="1"/>
  <c r="BD22" i="1" s="1"/>
  <c r="BE20" i="1"/>
  <c r="BD20" i="1" s="1"/>
  <c r="BE18" i="1"/>
  <c r="BD18" i="1" s="1"/>
  <c r="BE19" i="1"/>
  <c r="BD19" i="1" s="1"/>
  <c r="BE13" i="1"/>
  <c r="BE15" i="1"/>
  <c r="BE16" i="1"/>
  <c r="BD16" i="1" s="1"/>
  <c r="BE17" i="1"/>
  <c r="BD17" i="1" s="1"/>
  <c r="BE14" i="1"/>
  <c r="BC6" i="1"/>
  <c r="BE12" i="1"/>
  <c r="BE11" i="1"/>
  <c r="BD11" i="1" s="1"/>
  <c r="BE9" i="1"/>
  <c r="BD9" i="1" s="1"/>
  <c r="BE10" i="1"/>
  <c r="BD10" i="1" s="1"/>
  <c r="BC7" i="1"/>
  <c r="BC36" i="1"/>
  <c r="BC32" i="1"/>
  <c r="BE33" i="1"/>
  <c r="BD33" i="1" s="1"/>
  <c r="BE34" i="1"/>
  <c r="BD34" i="1" s="1"/>
  <c r="BE35" i="1"/>
  <c r="BD35" i="1" s="1"/>
  <c r="BE37" i="1"/>
  <c r="BD37" i="1" s="1"/>
  <c r="BE31" i="1"/>
  <c r="BC31" i="1"/>
  <c r="BE30" i="1"/>
  <c r="BC30" i="1"/>
  <c r="BE3" i="1"/>
  <c r="BD3" i="1" s="1"/>
  <c r="BC4" i="1"/>
  <c r="BE38" i="1"/>
  <c r="BD38" i="1" s="1"/>
  <c r="BE5" i="1"/>
  <c r="BD5" i="1" s="1"/>
  <c r="BC8" i="1"/>
  <c r="AY39" i="1"/>
  <c r="BD12" i="1" l="1"/>
  <c r="BD14" i="1"/>
  <c r="AY40" i="1"/>
  <c r="AY41" i="1"/>
  <c r="BD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Guillaume Gillet</author>
  </authors>
  <commentList>
    <comment ref="AS29" authorId="0" shapeId="0" xr:uid="{6499A95E-5B49-4AD4-82EA-B73402C628A0}">
      <text>
        <r>
          <rPr>
            <b/>
            <sz val="9"/>
            <color indexed="81"/>
            <rFont val="Tahoma"/>
            <family val="2"/>
          </rPr>
          <t>Guillaume Gillet:</t>
        </r>
        <r>
          <rPr>
            <sz val="9"/>
            <color indexed="81"/>
            <rFont val="Tahoma"/>
            <family val="2"/>
          </rPr>
          <t xml:space="preserve">
1ere Fille catégorie Jeunes
</t>
        </r>
      </text>
    </comment>
    <comment ref="AS38" authorId="0" shapeId="0" xr:uid="{143267D1-1B4F-47E9-AD26-5866CCF3418E}">
      <text>
        <r>
          <rPr>
            <b/>
            <sz val="9"/>
            <color indexed="81"/>
            <rFont val="Tahoma"/>
            <family val="2"/>
          </rPr>
          <t>Guillaume Gillet:</t>
        </r>
        <r>
          <rPr>
            <sz val="9"/>
            <color indexed="81"/>
            <rFont val="Tahoma"/>
            <family val="2"/>
          </rPr>
          <t xml:space="preserve">
1ere Fille catégorie Jeunes
</t>
        </r>
      </text>
    </comment>
  </commentList>
</comments>
</file>

<file path=xl/sharedStrings.xml><?xml version="1.0" encoding="utf-8"?>
<sst xmlns="http://schemas.openxmlformats.org/spreadsheetml/2006/main" count="379" uniqueCount="257">
  <si>
    <t>Podium</t>
  </si>
  <si>
    <t>Or</t>
  </si>
  <si>
    <t>Argent</t>
  </si>
  <si>
    <t>Bronze</t>
  </si>
  <si>
    <t>Prénom</t>
  </si>
  <si>
    <t>Nom</t>
  </si>
  <si>
    <t>M13</t>
  </si>
  <si>
    <t>M20</t>
  </si>
  <si>
    <t>Mael</t>
  </si>
  <si>
    <t>Bernard</t>
  </si>
  <si>
    <t>M15</t>
  </si>
  <si>
    <t>Mathieu</t>
  </si>
  <si>
    <t>Dufaur</t>
  </si>
  <si>
    <t>Guillaume</t>
  </si>
  <si>
    <t>Gillet</t>
  </si>
  <si>
    <t>Antoine</t>
  </si>
  <si>
    <t>V2</t>
  </si>
  <si>
    <t>Marseille</t>
  </si>
  <si>
    <t>Benoit</t>
  </si>
  <si>
    <t>Martin</t>
  </si>
  <si>
    <t>Noémie</t>
  </si>
  <si>
    <t>Théolan</t>
  </si>
  <si>
    <t>Vildrac</t>
  </si>
  <si>
    <t>Nb</t>
  </si>
  <si>
    <t>Arbitre(s)</t>
  </si>
  <si>
    <t>Cat</t>
  </si>
  <si>
    <t>Pts</t>
  </si>
  <si>
    <t>Julien-Cédric</t>
  </si>
  <si>
    <t>Ethan</t>
  </si>
  <si>
    <t>Broggini</t>
  </si>
  <si>
    <t>M11</t>
  </si>
  <si>
    <t>Loucian</t>
  </si>
  <si>
    <t>Lancial</t>
  </si>
  <si>
    <t>Pierre</t>
  </si>
  <si>
    <t>Wiatr</t>
  </si>
  <si>
    <t>Raphaël</t>
  </si>
  <si>
    <t>Chaverot</t>
  </si>
  <si>
    <t>Louis</t>
  </si>
  <si>
    <t>Charmetant</t>
  </si>
  <si>
    <t>Roux</t>
  </si>
  <si>
    <t>Gelin</t>
  </si>
  <si>
    <t>Thimothée</t>
  </si>
  <si>
    <t>Maes</t>
  </si>
  <si>
    <t>Ryan</t>
  </si>
  <si>
    <t>Henstock</t>
  </si>
  <si>
    <t>Clement</t>
  </si>
  <si>
    <t>Reocreux</t>
  </si>
  <si>
    <t>V1</t>
  </si>
  <si>
    <t>Blue Touche
Vienne</t>
  </si>
  <si>
    <t>Sénior</t>
  </si>
  <si>
    <t>1/9</t>
  </si>
  <si>
    <t>Duel en Duo
Bron</t>
  </si>
  <si>
    <t>2/15</t>
  </si>
  <si>
    <t>Zone Aura M20
Toulon</t>
  </si>
  <si>
    <t>Zone SE M15
1/4 FdJ
Toulon</t>
  </si>
  <si>
    <t>Nb
Compet</t>
  </si>
  <si>
    <t>Victor</t>
  </si>
  <si>
    <t>Pinheiro</t>
  </si>
  <si>
    <t>Aurèle</t>
  </si>
  <si>
    <t>Pessu</t>
  </si>
  <si>
    <t>De Saint André</t>
  </si>
  <si>
    <t>1/2 Finale FDJ
Livry</t>
  </si>
  <si>
    <t>Maël</t>
  </si>
  <si>
    <t>Foucauld</t>
  </si>
  <si>
    <t>Robin</t>
  </si>
  <si>
    <t>Collier</t>
  </si>
  <si>
    <t>Arthur</t>
  </si>
  <si>
    <t>Chevalerias</t>
  </si>
  <si>
    <t>Tournoi St Paul 3 chateaux</t>
  </si>
  <si>
    <t>ARAMIS 
Equip M15</t>
  </si>
  <si>
    <t>Coupe du Grand Sud-Est</t>
  </si>
  <si>
    <t>Guimbeski</t>
  </si>
  <si>
    <t>M17</t>
  </si>
  <si>
    <t>Reg Aura M17 / Séniors
Privas</t>
  </si>
  <si>
    <t>CN1 M20
Le Havre</t>
  </si>
  <si>
    <t>193/214</t>
  </si>
  <si>
    <t>Lamastre</t>
  </si>
  <si>
    <t>3/9</t>
  </si>
  <si>
    <t>1/7</t>
  </si>
  <si>
    <t>3/7</t>
  </si>
  <si>
    <r>
      <rPr>
        <b/>
        <sz val="9"/>
        <color theme="1"/>
        <rFont val="Calibri (Corps)"/>
      </rPr>
      <t xml:space="preserve">Zone Aura M15 </t>
    </r>
    <r>
      <rPr>
        <b/>
        <sz val="9"/>
        <color theme="1"/>
        <rFont val="Calibri"/>
        <family val="2"/>
        <scheme val="minor"/>
      </rPr>
      <t>(H2032)
Vichy</t>
    </r>
  </si>
  <si>
    <t>6/42</t>
  </si>
  <si>
    <t>14/42</t>
  </si>
  <si>
    <t>28/42</t>
  </si>
  <si>
    <t>35/42</t>
  </si>
  <si>
    <t>Corbas
M11/M3 - Eq Séniors</t>
  </si>
  <si>
    <t>Denis</t>
  </si>
  <si>
    <t>Paillet</t>
  </si>
  <si>
    <t>V3</t>
  </si>
  <si>
    <t>Yuna</t>
  </si>
  <si>
    <t>Jean</t>
  </si>
  <si>
    <t>17/26</t>
  </si>
  <si>
    <t>31/72</t>
  </si>
  <si>
    <t>26/26</t>
  </si>
  <si>
    <t>15/22</t>
  </si>
  <si>
    <t>9/19</t>
  </si>
  <si>
    <t>1/19</t>
  </si>
  <si>
    <t>3/28</t>
  </si>
  <si>
    <t>21/28</t>
  </si>
  <si>
    <t>3/3</t>
  </si>
  <si>
    <t>67/89</t>
  </si>
  <si>
    <t>12 / 24</t>
  </si>
  <si>
    <t>1/57</t>
  </si>
  <si>
    <t>17/57</t>
  </si>
  <si>
    <t>37/57</t>
  </si>
  <si>
    <t>48/57</t>
  </si>
  <si>
    <t>St Sigolène (Zone)
M15 / M20</t>
  </si>
  <si>
    <t>St Sigolène
Reg. Sénior</t>
  </si>
  <si>
    <t>La Riposte - Barbas
M11/M20</t>
  </si>
  <si>
    <t>La Riposte - Barbas
M13/M15</t>
  </si>
  <si>
    <t>1/14</t>
  </si>
  <si>
    <t>5/14</t>
  </si>
  <si>
    <t>6/14</t>
  </si>
  <si>
    <t>8/14</t>
  </si>
  <si>
    <t>1/10</t>
  </si>
  <si>
    <t>6/10</t>
  </si>
  <si>
    <t>7/10</t>
  </si>
  <si>
    <t>9/10</t>
  </si>
  <si>
    <t>1/13</t>
  </si>
  <si>
    <t>3/13</t>
  </si>
  <si>
    <t>7/13</t>
  </si>
  <si>
    <t>1/15</t>
  </si>
  <si>
    <t>3/15</t>
  </si>
  <si>
    <t>Montélimar
M11/M13/M15</t>
  </si>
  <si>
    <t>1/18</t>
  </si>
  <si>
    <t>3/18</t>
  </si>
  <si>
    <t>1/23</t>
  </si>
  <si>
    <t>2/23</t>
  </si>
  <si>
    <t>9/27</t>
  </si>
  <si>
    <t>14/27</t>
  </si>
  <si>
    <t>12/27</t>
  </si>
  <si>
    <t>SEL
loisirs Séniors</t>
  </si>
  <si>
    <t>Montluçon Regional
M17 / Vétérans</t>
  </si>
  <si>
    <t>20/26</t>
  </si>
  <si>
    <t>CN2 M20
Toulouse</t>
  </si>
  <si>
    <t>1/16</t>
  </si>
  <si>
    <t>8/16</t>
  </si>
  <si>
    <t>27/35</t>
  </si>
  <si>
    <t>9/11</t>
  </si>
  <si>
    <t>Bichon</t>
  </si>
  <si>
    <t>47/200</t>
  </si>
  <si>
    <t>Tournon
M17/Sénior</t>
  </si>
  <si>
    <t>10/12/203</t>
  </si>
  <si>
    <t>32/43</t>
  </si>
  <si>
    <t>Aix en Provence
Zone M13</t>
  </si>
  <si>
    <t>5/31</t>
  </si>
  <si>
    <t>11/31</t>
  </si>
  <si>
    <t>Montluçon Regional
M15 / Séniors</t>
  </si>
  <si>
    <t>Annonay
M11/M13</t>
  </si>
  <si>
    <t>Annonay
M15</t>
  </si>
  <si>
    <t>2/19</t>
  </si>
  <si>
    <t>6/19</t>
  </si>
  <si>
    <t>7/9</t>
  </si>
  <si>
    <t>6/9</t>
  </si>
  <si>
    <t>8/9</t>
  </si>
  <si>
    <t>5/23</t>
  </si>
  <si>
    <t>8/23</t>
  </si>
  <si>
    <t>Montélimar
Rég Equipe</t>
  </si>
  <si>
    <t>1/x</t>
  </si>
  <si>
    <t>Samuel</t>
  </si>
  <si>
    <t>Barnier</t>
  </si>
  <si>
    <t>8/20</t>
  </si>
  <si>
    <t>13/20</t>
  </si>
  <si>
    <t>12/13</t>
  </si>
  <si>
    <t>2/6</t>
  </si>
  <si>
    <t>5/10</t>
  </si>
  <si>
    <t>St Genis Pouilly</t>
  </si>
  <si>
    <t>3/12</t>
  </si>
  <si>
    <t>3/46</t>
  </si>
  <si>
    <t>19/46</t>
  </si>
  <si>
    <t>13/44</t>
  </si>
  <si>
    <t>Tassin
M11/M15/V</t>
  </si>
  <si>
    <t>Tassin
M13</t>
  </si>
  <si>
    <t>Hugo</t>
  </si>
  <si>
    <t xml:space="preserve">Mario </t>
  </si>
  <si>
    <t>Perez</t>
  </si>
  <si>
    <t>V4</t>
  </si>
  <si>
    <t xml:space="preserve">Pascal </t>
  </si>
  <si>
    <t>Ardilly</t>
  </si>
  <si>
    <t>Sébastien</t>
  </si>
  <si>
    <t>Cottignies</t>
  </si>
  <si>
    <t>Grenoble
Le Bayard</t>
  </si>
  <si>
    <t>7/7</t>
  </si>
  <si>
    <t>Alice</t>
  </si>
  <si>
    <t>Pairard</t>
  </si>
  <si>
    <t>7/8</t>
  </si>
  <si>
    <t>8/8</t>
  </si>
  <si>
    <t>14/18</t>
  </si>
  <si>
    <t>3/16</t>
  </si>
  <si>
    <t>10/16</t>
  </si>
  <si>
    <t>9/18</t>
  </si>
  <si>
    <t>5/18</t>
  </si>
  <si>
    <t>2/18</t>
  </si>
  <si>
    <t>11/16</t>
  </si>
  <si>
    <t>9/16</t>
  </si>
  <si>
    <t>1/21</t>
  </si>
  <si>
    <t>2/21</t>
  </si>
  <si>
    <t>8/21</t>
  </si>
  <si>
    <t>13/21</t>
  </si>
  <si>
    <t>10/21</t>
  </si>
  <si>
    <t>nb Compet</t>
  </si>
  <si>
    <t>Ratio</t>
  </si>
  <si>
    <t>Podium / compet</t>
  </si>
  <si>
    <t>1/3</t>
  </si>
  <si>
    <t>Barbas
M11 / M13</t>
  </si>
  <si>
    <t>2/10</t>
  </si>
  <si>
    <t>3/10</t>
  </si>
  <si>
    <t>1/5</t>
  </si>
  <si>
    <t>3/5</t>
  </si>
  <si>
    <t>Guilherand
Reg Sénior</t>
  </si>
  <si>
    <t>28/45</t>
  </si>
  <si>
    <t>Caluire
M13/M17</t>
  </si>
  <si>
    <t>1/30</t>
  </si>
  <si>
    <t>3/30</t>
  </si>
  <si>
    <t>7/30</t>
  </si>
  <si>
    <t>13/18</t>
  </si>
  <si>
    <t>30/72</t>
  </si>
  <si>
    <t>Romans
Reg Sénior</t>
  </si>
  <si>
    <t>74/231</t>
  </si>
  <si>
    <t>6/231</t>
  </si>
  <si>
    <t>Fête de L'épée
EOL</t>
  </si>
  <si>
    <t>ChallengeViellident</t>
  </si>
  <si>
    <t>1/6</t>
  </si>
  <si>
    <t>6/12</t>
  </si>
  <si>
    <t>8/12</t>
  </si>
  <si>
    <t>5/9</t>
  </si>
  <si>
    <t>4/23</t>
  </si>
  <si>
    <t>7/23</t>
  </si>
  <si>
    <t>12/23</t>
  </si>
  <si>
    <t>Chpts France NéoPratiquant
Lamastre</t>
  </si>
  <si>
    <t>16/27</t>
  </si>
  <si>
    <t>7/12</t>
  </si>
  <si>
    <t>13-14 mai 24</t>
  </si>
  <si>
    <t>Tounoi 20 ans Annonay</t>
  </si>
  <si>
    <t>Chpt CID/CD
M15 - Lyon</t>
  </si>
  <si>
    <t>5/20</t>
  </si>
  <si>
    <t>7/20</t>
  </si>
  <si>
    <t>15/20</t>
  </si>
  <si>
    <t>2/20</t>
  </si>
  <si>
    <t>Chpt CID/CD
M11/M13 - Lyon</t>
  </si>
  <si>
    <t>3/8</t>
  </si>
  <si>
    <t>2/8</t>
  </si>
  <si>
    <t>12/20</t>
  </si>
  <si>
    <t>3/25</t>
  </si>
  <si>
    <t>11/25</t>
  </si>
  <si>
    <t>10/25</t>
  </si>
  <si>
    <t>12/25</t>
  </si>
  <si>
    <t>13/25</t>
  </si>
  <si>
    <t>25/25</t>
  </si>
  <si>
    <t>Tournoi des Jeunes Pousses
Bourg les Valences</t>
  </si>
  <si>
    <t>2/14</t>
  </si>
  <si>
    <t>Fête des Jeunes
Macon</t>
  </si>
  <si>
    <t>FdJ Equip.
Macon</t>
  </si>
  <si>
    <t>17/110</t>
  </si>
  <si>
    <t>91/110</t>
  </si>
  <si>
    <t>1/28</t>
  </si>
  <si>
    <t>19/28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</si>
</sst>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d\-mmm\-yy;@"/>
  </numFmts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(Corps)"/>
    </font>
    <font>
      <sz val="10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B8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/>
    </xf>
    <xf numFmtId="164" fontId="5" fillId="9" borderId="0" xfId="0" applyNumberFormat="1" applyFont="1" applyFill="1" applyAlignment="1">
      <alignment horizontal="center" vertical="center" wrapText="1"/>
    </xf>
    <xf numFmtId="49" fontId="8" fillId="9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164" fontId="11" fillId="6" borderId="0" xfId="0" applyNumberFormat="1" applyFont="1" applyFill="1" applyAlignment="1">
      <alignment horizontal="center" vertical="center" wrapText="1"/>
    </xf>
    <xf numFmtId="164" fontId="11" fillId="5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49" fontId="8" fillId="10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5" fillId="9" borderId="1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5" fillId="10" borderId="1" xfId="0" applyNumberFormat="1" applyFont="1" applyFill="1" applyBorder="1" applyAlignment="1">
      <alignment horizontal="center" vertical="center"/>
    </xf>
    <xf numFmtId="49" fontId="17" fillId="4" borderId="1" xfId="0" applyNumberFormat="1" applyFont="1" applyFill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theme="0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44"/>
  <sheetViews>
    <sheetView tabSelected="1" zoomScale="70" zoomScaleNormal="70" workbookViewId="0">
      <pane xSplit="3" ySplit="2" topLeftCell="D15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10.796875" defaultRowHeight="18" x14ac:dyDescent="0.3"/>
  <cols>
    <col min="1" max="1" width="15.296875" style="12" bestFit="1" customWidth="1"/>
    <col min="2" max="2" width="15.69921875" style="12" bestFit="1" customWidth="1"/>
    <col min="3" max="3" width="10.796875" style="12" bestFit="1" customWidth="1"/>
    <col min="4" max="4" width="11.69921875" style="12" customWidth="1"/>
    <col min="5" max="6" width="10" style="12" customWidth="1"/>
    <col min="7" max="8" width="11.69921875" style="12" customWidth="1"/>
    <col min="9" max="12" width="12.19921875" style="12" customWidth="1"/>
    <col min="13" max="16" width="13" style="12" customWidth="1"/>
    <col min="17" max="17" width="9.69921875" style="12" bestFit="1" customWidth="1"/>
    <col min="18" max="23" width="10.796875" style="12" customWidth="1"/>
    <col min="24" max="24" width="12" style="12" bestFit="1" customWidth="1"/>
    <col min="25" max="25" width="12" style="12" customWidth="1"/>
    <col min="26" max="26" width="11.69921875" style="12" customWidth="1"/>
    <col min="27" max="32" width="10.796875" style="12" customWidth="1"/>
    <col min="33" max="33" width="10.69921875" style="12" bestFit="1" customWidth="1"/>
    <col min="34" max="34" width="10.69921875" style="12" customWidth="1"/>
    <col min="35" max="49" width="12" style="12" customWidth="1"/>
    <col min="50" max="50" width="8.5" style="13" bestFit="1" customWidth="1"/>
    <col min="51" max="51" width="8.69921875" style="14" bestFit="1" customWidth="1"/>
    <col min="52" max="52" width="7" style="13" customWidth="1"/>
    <col min="53" max="53" width="6.69921875" style="13" bestFit="1" customWidth="1"/>
    <col min="54" max="54" width="7" style="13" bestFit="1" customWidth="1"/>
    <col min="55" max="16384" width="10.796875" style="13"/>
  </cols>
  <sheetData>
    <row r="1" spans="1:57" s="3" customFormat="1" x14ac:dyDescent="0.3">
      <c r="A1" s="1"/>
      <c r="B1" s="2"/>
      <c r="C1" s="2"/>
      <c r="D1" s="17">
        <v>45193</v>
      </c>
      <c r="E1" s="17">
        <v>45206</v>
      </c>
      <c r="F1" s="17">
        <v>45207</v>
      </c>
      <c r="G1" s="17">
        <v>45214</v>
      </c>
      <c r="H1" s="17">
        <v>45235</v>
      </c>
      <c r="I1" s="17">
        <v>45241</v>
      </c>
      <c r="J1" s="17">
        <v>45242</v>
      </c>
      <c r="K1" s="17">
        <v>45248</v>
      </c>
      <c r="L1" s="17">
        <v>45249</v>
      </c>
      <c r="M1" s="17">
        <v>45256</v>
      </c>
      <c r="N1" s="17">
        <v>45262</v>
      </c>
      <c r="O1" s="17">
        <v>45263</v>
      </c>
      <c r="P1" s="17">
        <v>45262</v>
      </c>
      <c r="Q1" s="17">
        <v>45262</v>
      </c>
      <c r="R1" s="17" t="s">
        <v>142</v>
      </c>
      <c r="S1" s="17">
        <v>45276</v>
      </c>
      <c r="T1" s="17">
        <v>45304</v>
      </c>
      <c r="U1" s="17">
        <v>45305</v>
      </c>
      <c r="V1" s="17">
        <v>45312</v>
      </c>
      <c r="W1" s="17">
        <v>45318</v>
      </c>
      <c r="X1" s="17">
        <v>45319</v>
      </c>
      <c r="Y1" s="17">
        <v>45326</v>
      </c>
      <c r="Z1" s="17">
        <v>45326</v>
      </c>
      <c r="AA1" s="17">
        <v>45325</v>
      </c>
      <c r="AB1" s="17">
        <v>45332</v>
      </c>
      <c r="AC1" s="17">
        <v>45333</v>
      </c>
      <c r="AD1" s="17">
        <v>45339</v>
      </c>
      <c r="AE1" s="17">
        <v>45360</v>
      </c>
      <c r="AF1" s="17">
        <v>45361</v>
      </c>
      <c r="AG1" s="17">
        <v>45367</v>
      </c>
      <c r="AH1" s="17">
        <v>45381</v>
      </c>
      <c r="AI1" s="17">
        <v>45382</v>
      </c>
      <c r="AJ1" s="17">
        <v>45388</v>
      </c>
      <c r="AK1" s="61">
        <v>45389</v>
      </c>
      <c r="AL1" s="62"/>
      <c r="AM1" s="17">
        <v>45402</v>
      </c>
      <c r="AN1" s="17">
        <v>45420</v>
      </c>
      <c r="AO1" s="17" t="s">
        <v>232</v>
      </c>
      <c r="AP1" s="17">
        <v>45438</v>
      </c>
      <c r="AQ1" s="17">
        <v>45444</v>
      </c>
      <c r="AR1" s="17">
        <v>45445</v>
      </c>
      <c r="AS1" s="17">
        <v>45451</v>
      </c>
      <c r="AT1" s="17">
        <v>45452</v>
      </c>
      <c r="AU1" s="17">
        <v>45458</v>
      </c>
      <c r="AV1" s="17">
        <v>45459</v>
      </c>
      <c r="AW1" s="17">
        <v>45466</v>
      </c>
      <c r="AY1" s="32" t="s">
        <v>0</v>
      </c>
      <c r="AZ1" s="28" t="s">
        <v>1</v>
      </c>
      <c r="BA1" s="33" t="s">
        <v>2</v>
      </c>
      <c r="BB1" s="34" t="s">
        <v>3</v>
      </c>
      <c r="BD1" s="57" t="s">
        <v>26</v>
      </c>
      <c r="BE1" s="57"/>
    </row>
    <row r="2" spans="1:57" s="5" customFormat="1" ht="46.95" customHeight="1" x14ac:dyDescent="0.3">
      <c r="A2" s="4" t="s">
        <v>4</v>
      </c>
      <c r="B2" s="4" t="s">
        <v>5</v>
      </c>
      <c r="C2" s="15" t="s">
        <v>25</v>
      </c>
      <c r="D2" s="22" t="s">
        <v>73</v>
      </c>
      <c r="E2" s="21" t="s">
        <v>74</v>
      </c>
      <c r="F2" s="25" t="s">
        <v>76</v>
      </c>
      <c r="G2" s="30" t="s">
        <v>80</v>
      </c>
      <c r="H2" s="38" t="s">
        <v>85</v>
      </c>
      <c r="I2" s="35" t="s">
        <v>107</v>
      </c>
      <c r="J2" s="35" t="s">
        <v>106</v>
      </c>
      <c r="K2" s="35" t="s">
        <v>108</v>
      </c>
      <c r="L2" s="35" t="s">
        <v>109</v>
      </c>
      <c r="M2" s="35" t="s">
        <v>123</v>
      </c>
      <c r="N2" s="44" t="s">
        <v>147</v>
      </c>
      <c r="O2" s="35" t="s">
        <v>132</v>
      </c>
      <c r="P2" s="35" t="s">
        <v>131</v>
      </c>
      <c r="Q2" s="21" t="s">
        <v>134</v>
      </c>
      <c r="R2" s="43" t="s">
        <v>141</v>
      </c>
      <c r="S2" s="43" t="s">
        <v>144</v>
      </c>
      <c r="T2" s="43" t="s">
        <v>148</v>
      </c>
      <c r="U2" s="43" t="s">
        <v>149</v>
      </c>
      <c r="V2" s="43" t="s">
        <v>157</v>
      </c>
      <c r="W2" s="58" t="s">
        <v>51</v>
      </c>
      <c r="X2" s="59"/>
      <c r="Y2" s="45" t="s">
        <v>166</v>
      </c>
      <c r="Z2" s="36" t="s">
        <v>54</v>
      </c>
      <c r="AA2" s="36" t="s">
        <v>53</v>
      </c>
      <c r="AB2" s="36" t="s">
        <v>171</v>
      </c>
      <c r="AC2" s="36" t="s">
        <v>172</v>
      </c>
      <c r="AD2" s="36" t="s">
        <v>181</v>
      </c>
      <c r="AE2" s="36" t="s">
        <v>204</v>
      </c>
      <c r="AF2" s="44" t="s">
        <v>209</v>
      </c>
      <c r="AG2" s="24" t="s">
        <v>211</v>
      </c>
      <c r="AH2" s="24" t="s">
        <v>217</v>
      </c>
      <c r="AI2" s="24" t="s">
        <v>61</v>
      </c>
      <c r="AJ2" s="24" t="s">
        <v>220</v>
      </c>
      <c r="AK2" s="24" t="s">
        <v>220</v>
      </c>
      <c r="AL2" s="24" t="s">
        <v>221</v>
      </c>
      <c r="AM2" s="38" t="s">
        <v>229</v>
      </c>
      <c r="AN2" s="35" t="s">
        <v>68</v>
      </c>
      <c r="AO2" s="24" t="s">
        <v>69</v>
      </c>
      <c r="AP2" s="52" t="s">
        <v>233</v>
      </c>
      <c r="AQ2" s="53" t="s">
        <v>234</v>
      </c>
      <c r="AR2" s="53" t="s">
        <v>239</v>
      </c>
      <c r="AS2" s="25" t="s">
        <v>48</v>
      </c>
      <c r="AT2" s="51" t="s">
        <v>249</v>
      </c>
      <c r="AU2" s="26" t="s">
        <v>251</v>
      </c>
      <c r="AV2" s="26" t="s">
        <v>252</v>
      </c>
      <c r="AW2" s="24" t="s">
        <v>70</v>
      </c>
      <c r="AX2" s="18" t="s">
        <v>55</v>
      </c>
      <c r="AY2" s="6"/>
      <c r="AZ2" s="7"/>
      <c r="BA2" s="7"/>
      <c r="BB2" s="7"/>
    </row>
    <row r="3" spans="1:57" s="10" customFormat="1" x14ac:dyDescent="0.3">
      <c r="A3" s="55" t="s">
        <v>21</v>
      </c>
      <c r="B3" s="55" t="s">
        <v>22</v>
      </c>
      <c r="C3" s="8" t="s">
        <v>10</v>
      </c>
      <c r="D3" s="9"/>
      <c r="E3" s="9"/>
      <c r="F3" s="29" t="s">
        <v>50</v>
      </c>
      <c r="G3" s="20" t="s">
        <v>81</v>
      </c>
      <c r="H3" s="9"/>
      <c r="I3" s="9"/>
      <c r="J3" s="20" t="s">
        <v>103</v>
      </c>
      <c r="K3" s="9"/>
      <c r="L3" s="29" t="s">
        <v>121</v>
      </c>
      <c r="M3" s="29" t="s">
        <v>124</v>
      </c>
      <c r="N3" s="42" t="s">
        <v>135</v>
      </c>
      <c r="O3" s="9"/>
      <c r="P3" s="9"/>
      <c r="Q3" s="9"/>
      <c r="R3" s="9"/>
      <c r="S3" s="9"/>
      <c r="T3" s="9"/>
      <c r="U3" s="41" t="s">
        <v>151</v>
      </c>
      <c r="V3" s="42" t="s">
        <v>158</v>
      </c>
      <c r="W3" s="9"/>
      <c r="X3" s="9"/>
      <c r="Y3" s="9"/>
      <c r="Z3" s="27" t="s">
        <v>168</v>
      </c>
      <c r="AA3" s="9"/>
      <c r="AB3" s="42" t="s">
        <v>135</v>
      </c>
      <c r="AC3" s="9"/>
      <c r="AD3" s="9"/>
      <c r="AE3" s="9"/>
      <c r="AF3" s="9"/>
      <c r="AG3" s="9"/>
      <c r="AH3" s="9"/>
      <c r="AI3" s="41" t="s">
        <v>219</v>
      </c>
      <c r="AJ3" s="42" t="s">
        <v>222</v>
      </c>
      <c r="AK3" s="9"/>
      <c r="AL3" s="9"/>
      <c r="AM3" s="9"/>
      <c r="AN3" s="9"/>
      <c r="AO3" s="27" t="s">
        <v>167</v>
      </c>
      <c r="AP3" s="9"/>
      <c r="AQ3" s="41" t="s">
        <v>235</v>
      </c>
      <c r="AR3" s="9"/>
      <c r="AS3" s="41" t="s">
        <v>244</v>
      </c>
      <c r="AT3" s="9"/>
      <c r="AU3" s="41" t="s">
        <v>253</v>
      </c>
      <c r="AV3" s="42" t="s">
        <v>255</v>
      </c>
      <c r="AW3" s="9"/>
      <c r="AX3" s="8">
        <f t="shared" ref="AX3:AX38" si="0">COUNTA(D3:AW3)</f>
        <v>17</v>
      </c>
      <c r="AY3" s="39">
        <f t="shared" ref="AY3:AY38" si="1">AZ3+BA3+BB3</f>
        <v>10</v>
      </c>
      <c r="AZ3" s="8">
        <f t="shared" ref="AZ3:AZ38" si="2">COUNTIF(D3:AW3,"1/*")</f>
        <v>8</v>
      </c>
      <c r="BA3" s="8">
        <f t="shared" ref="BA3:BA38" si="3">COUNTIF(D3:AW3,"2/*")</f>
        <v>0</v>
      </c>
      <c r="BB3" s="8">
        <f>COUNTIF(D3:AW3,"3/*")</f>
        <v>2</v>
      </c>
      <c r="BC3" s="19">
        <f t="shared" ref="BC3:BC38" si="4">AY3/AX3</f>
        <v>0.58823529411764708</v>
      </c>
      <c r="BD3" s="60">
        <f>BE3+BE4</f>
        <v>51</v>
      </c>
      <c r="BE3" s="10">
        <f t="shared" ref="BE3:BE38" si="5">(AX3-AY3)+(AZ3*4)+(BA3*3)+(BB3*2)</f>
        <v>43</v>
      </c>
    </row>
    <row r="4" spans="1:57" s="10" customFormat="1" x14ac:dyDescent="0.3">
      <c r="A4" s="56"/>
      <c r="B4" s="56"/>
      <c r="C4" s="8" t="s">
        <v>72</v>
      </c>
      <c r="D4" s="9"/>
      <c r="E4" s="9"/>
      <c r="F4" s="9"/>
      <c r="G4" s="9"/>
      <c r="H4" s="9"/>
      <c r="I4" s="9"/>
      <c r="J4" s="9"/>
      <c r="K4" s="29" t="s">
        <v>110</v>
      </c>
      <c r="L4" s="9"/>
      <c r="M4" s="9"/>
      <c r="N4" s="9"/>
      <c r="O4" s="9"/>
      <c r="P4" s="9"/>
      <c r="Q4" s="9"/>
      <c r="R4" s="27" t="s">
        <v>125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46" t="s">
        <v>192</v>
      </c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8">
        <f t="shared" si="0"/>
        <v>3</v>
      </c>
      <c r="AY4" s="39">
        <f t="shared" si="1"/>
        <v>2</v>
      </c>
      <c r="AZ4" s="8">
        <f t="shared" si="2"/>
        <v>1</v>
      </c>
      <c r="BA4" s="8">
        <f t="shared" si="3"/>
        <v>1</v>
      </c>
      <c r="BB4" s="8"/>
      <c r="BC4" s="19">
        <f t="shared" si="4"/>
        <v>0.66666666666666663</v>
      </c>
      <c r="BD4" s="60"/>
      <c r="BE4" s="10">
        <f t="shared" si="5"/>
        <v>8</v>
      </c>
    </row>
    <row r="5" spans="1:57" s="10" customFormat="1" x14ac:dyDescent="0.3">
      <c r="A5" s="8" t="s">
        <v>8</v>
      </c>
      <c r="B5" s="8" t="s">
        <v>9</v>
      </c>
      <c r="C5" s="16" t="s">
        <v>72</v>
      </c>
      <c r="D5" s="20" t="s">
        <v>91</v>
      </c>
      <c r="E5" s="9"/>
      <c r="F5" s="9"/>
      <c r="G5" s="9"/>
      <c r="H5" s="9"/>
      <c r="I5" s="9"/>
      <c r="J5" s="9"/>
      <c r="K5" s="20" t="s">
        <v>112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46" t="s">
        <v>164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42" t="s">
        <v>207</v>
      </c>
      <c r="AQ5" s="9"/>
      <c r="AR5" s="9"/>
      <c r="AS5" s="9"/>
      <c r="AT5" s="9"/>
      <c r="AU5" s="9"/>
      <c r="AV5" s="9"/>
      <c r="AW5" s="9"/>
      <c r="AX5" s="8">
        <f t="shared" si="0"/>
        <v>4</v>
      </c>
      <c r="AY5" s="39">
        <f t="shared" si="1"/>
        <v>2</v>
      </c>
      <c r="AZ5" s="8">
        <f t="shared" si="2"/>
        <v>1</v>
      </c>
      <c r="BA5" s="8">
        <f t="shared" si="3"/>
        <v>1</v>
      </c>
      <c r="BB5" s="8">
        <f t="shared" ref="BB5:BB38" si="6">COUNTIF(D5:AW5,"3/*")</f>
        <v>0</v>
      </c>
      <c r="BC5" s="19">
        <f t="shared" si="4"/>
        <v>0.5</v>
      </c>
      <c r="BD5" s="10">
        <f t="shared" ref="BD5:BD38" si="7">BE5</f>
        <v>9</v>
      </c>
      <c r="BE5" s="10">
        <f t="shared" si="5"/>
        <v>9</v>
      </c>
    </row>
    <row r="6" spans="1:57" s="10" customFormat="1" x14ac:dyDescent="0.3">
      <c r="A6" s="8" t="s">
        <v>37</v>
      </c>
      <c r="B6" s="8" t="s">
        <v>38</v>
      </c>
      <c r="C6" s="16" t="s">
        <v>72</v>
      </c>
      <c r="D6" s="41" t="s">
        <v>133</v>
      </c>
      <c r="E6" s="9"/>
      <c r="F6" s="9"/>
      <c r="G6" s="9"/>
      <c r="H6" s="9"/>
      <c r="I6" s="9"/>
      <c r="J6" s="9"/>
      <c r="K6" s="20" t="s">
        <v>113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46" t="s">
        <v>164</v>
      </c>
      <c r="Y6" s="9"/>
      <c r="Z6" s="9"/>
      <c r="AA6" s="9"/>
      <c r="AB6" s="9"/>
      <c r="AC6" s="9"/>
      <c r="AD6" s="9"/>
      <c r="AE6" s="9"/>
      <c r="AF6" s="9"/>
      <c r="AG6" s="41" t="s">
        <v>215</v>
      </c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8">
        <f t="shared" ref="AX6" si="8">COUNTA(D6:AW6)</f>
        <v>4</v>
      </c>
      <c r="AY6" s="39">
        <f t="shared" ref="AY6" si="9">AZ6+BA6+BB6</f>
        <v>1</v>
      </c>
      <c r="AZ6" s="8">
        <f t="shared" ref="AZ6" si="10">COUNTIF(D6:AW6,"1/*")</f>
        <v>0</v>
      </c>
      <c r="BA6" s="8">
        <f t="shared" ref="BA6" si="11">COUNTIF(D6:AW6,"2/*")</f>
        <v>1</v>
      </c>
      <c r="BB6" s="8">
        <f t="shared" ref="BB6" si="12">COUNTIF(D6:AW6,"3/*")</f>
        <v>0</v>
      </c>
      <c r="BC6" s="19">
        <f t="shared" ref="BC6" si="13">AY6/AX6</f>
        <v>0.25</v>
      </c>
      <c r="BD6" s="10">
        <f t="shared" ref="BD6" si="14">BE6</f>
        <v>6</v>
      </c>
      <c r="BE6" s="10">
        <f t="shared" ref="BE6" si="15">(AX6-AY6)+(AZ6*4)+(BA6*3)+(BB6*2)</f>
        <v>6</v>
      </c>
    </row>
    <row r="7" spans="1:57" s="10" customFormat="1" x14ac:dyDescent="0.3">
      <c r="A7" s="8" t="s">
        <v>11</v>
      </c>
      <c r="B7" s="8" t="s">
        <v>12</v>
      </c>
      <c r="C7" s="16" t="s">
        <v>72</v>
      </c>
      <c r="D7" s="20" t="s">
        <v>93</v>
      </c>
      <c r="E7" s="9"/>
      <c r="F7" s="9"/>
      <c r="G7" s="9"/>
      <c r="H7" s="9"/>
      <c r="I7" s="9"/>
      <c r="J7" s="9"/>
      <c r="K7" s="20" t="s">
        <v>111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1" t="s">
        <v>190</v>
      </c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8">
        <f t="shared" ref="AX7" si="16">COUNTA(D7:AW7)</f>
        <v>3</v>
      </c>
      <c r="AY7" s="39">
        <f t="shared" ref="AY7" si="17">AZ7+BA7+BB7</f>
        <v>0</v>
      </c>
      <c r="AZ7" s="8">
        <f t="shared" ref="AZ7" si="18">COUNTIF(D7:AW7,"1/*")</f>
        <v>0</v>
      </c>
      <c r="BA7" s="8">
        <f t="shared" ref="BA7" si="19">COUNTIF(D7:AW7,"2/*")</f>
        <v>0</v>
      </c>
      <c r="BB7" s="8">
        <f t="shared" ref="BB7" si="20">COUNTIF(D7:AW7,"3/*")</f>
        <v>0</v>
      </c>
      <c r="BC7" s="19">
        <f t="shared" ref="BC7" si="21">AY7/AX7</f>
        <v>0</v>
      </c>
      <c r="BD7" s="10">
        <f t="shared" ref="BD7" si="22">BE7</f>
        <v>3</v>
      </c>
      <c r="BE7" s="10">
        <f t="shared" ref="BE7" si="23">(AX7-AY7)+(AZ7*4)+(BA7*3)+(BB7*2)</f>
        <v>3</v>
      </c>
    </row>
    <row r="8" spans="1:57" s="10" customFormat="1" x14ac:dyDescent="0.3">
      <c r="A8" s="8" t="s">
        <v>15</v>
      </c>
      <c r="B8" s="8" t="s">
        <v>17</v>
      </c>
      <c r="C8" s="8" t="s">
        <v>10</v>
      </c>
      <c r="D8" s="9"/>
      <c r="E8" s="9"/>
      <c r="F8" s="27" t="s">
        <v>77</v>
      </c>
      <c r="G8" s="20" t="s">
        <v>82</v>
      </c>
      <c r="H8" s="9"/>
      <c r="I8" s="9"/>
      <c r="J8" s="29" t="s">
        <v>102</v>
      </c>
      <c r="K8" s="9"/>
      <c r="L8" s="40" t="s">
        <v>52</v>
      </c>
      <c r="M8" s="27" t="s">
        <v>125</v>
      </c>
      <c r="N8" s="41" t="s">
        <v>136</v>
      </c>
      <c r="O8" s="9"/>
      <c r="P8" s="9"/>
      <c r="Q8" s="9"/>
      <c r="R8" s="9"/>
      <c r="S8" s="9"/>
      <c r="T8" s="9"/>
      <c r="U8" s="40" t="s">
        <v>150</v>
      </c>
      <c r="V8" s="42" t="s">
        <v>158</v>
      </c>
      <c r="W8" s="9"/>
      <c r="X8" s="9"/>
      <c r="Y8" s="9"/>
      <c r="Z8" s="41" t="s">
        <v>169</v>
      </c>
      <c r="AA8" s="9"/>
      <c r="AB8" s="27" t="s">
        <v>188</v>
      </c>
      <c r="AC8" s="9"/>
      <c r="AD8" s="9"/>
      <c r="AE8" s="9"/>
      <c r="AF8" s="9"/>
      <c r="AG8" s="9"/>
      <c r="AH8" s="9"/>
      <c r="AI8" s="41" t="s">
        <v>218</v>
      </c>
      <c r="AJ8" s="42" t="s">
        <v>222</v>
      </c>
      <c r="AK8" s="9"/>
      <c r="AL8" s="9"/>
      <c r="AM8" s="9"/>
      <c r="AN8" s="9"/>
      <c r="AO8" s="41" t="s">
        <v>231</v>
      </c>
      <c r="AP8" s="9"/>
      <c r="AQ8" s="41" t="s">
        <v>236</v>
      </c>
      <c r="AR8" s="9"/>
      <c r="AS8" s="41" t="s">
        <v>245</v>
      </c>
      <c r="AT8" s="9"/>
      <c r="AU8" s="41" t="s">
        <v>254</v>
      </c>
      <c r="AV8" s="41" t="s">
        <v>256</v>
      </c>
      <c r="AW8" s="9"/>
      <c r="AX8" s="8">
        <f t="shared" si="0"/>
        <v>17</v>
      </c>
      <c r="AY8" s="39">
        <f t="shared" si="1"/>
        <v>8</v>
      </c>
      <c r="AZ8" s="8">
        <f t="shared" si="2"/>
        <v>3</v>
      </c>
      <c r="BA8" s="8">
        <f t="shared" si="3"/>
        <v>2</v>
      </c>
      <c r="BB8" s="8">
        <f t="shared" si="6"/>
        <v>3</v>
      </c>
      <c r="BC8" s="19">
        <f t="shared" si="4"/>
        <v>0.47058823529411764</v>
      </c>
      <c r="BD8" s="10">
        <f t="shared" si="7"/>
        <v>33</v>
      </c>
      <c r="BE8" s="10">
        <f t="shared" si="5"/>
        <v>33</v>
      </c>
    </row>
    <row r="9" spans="1:57" s="10" customFormat="1" x14ac:dyDescent="0.3">
      <c r="A9" s="8" t="s">
        <v>41</v>
      </c>
      <c r="B9" s="8" t="s">
        <v>42</v>
      </c>
      <c r="C9" s="16" t="s">
        <v>10</v>
      </c>
      <c r="D9" s="9"/>
      <c r="E9" s="9"/>
      <c r="F9" s="9"/>
      <c r="G9" s="20" t="s">
        <v>84</v>
      </c>
      <c r="H9" s="9"/>
      <c r="I9" s="9"/>
      <c r="J9" s="20" t="s">
        <v>105</v>
      </c>
      <c r="K9" s="9"/>
      <c r="L9" s="27" t="s">
        <v>122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41" t="s">
        <v>194</v>
      </c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8">
        <f t="shared" ref="AX9" si="24">COUNTA(D9:AW9)</f>
        <v>4</v>
      </c>
      <c r="AY9" s="39">
        <f t="shared" ref="AY9" si="25">AZ9+BA9+BB9</f>
        <v>1</v>
      </c>
      <c r="AZ9" s="8">
        <f t="shared" ref="AZ9" si="26">COUNTIF(D9:AW9,"1/*")</f>
        <v>0</v>
      </c>
      <c r="BA9" s="8">
        <f t="shared" ref="BA9" si="27">COUNTIF(D9:AW9,"2/*")</f>
        <v>0</v>
      </c>
      <c r="BB9" s="8">
        <f t="shared" ref="BB9" si="28">COUNTIF(D9:AW9,"3/*")</f>
        <v>1</v>
      </c>
      <c r="BC9" s="19">
        <f t="shared" ref="BC9" si="29">AY9/AX9</f>
        <v>0.25</v>
      </c>
      <c r="BD9" s="10">
        <f t="shared" ref="BD9" si="30">BE9</f>
        <v>5</v>
      </c>
      <c r="BE9" s="10">
        <f t="shared" ref="BE9" si="31">(AX9-AY9)+(AZ9*4)+(BA9*3)+(BB9*2)</f>
        <v>5</v>
      </c>
    </row>
    <row r="10" spans="1:57" s="10" customFormat="1" x14ac:dyDescent="0.3">
      <c r="A10" s="8" t="s">
        <v>43</v>
      </c>
      <c r="B10" s="8" t="s">
        <v>44</v>
      </c>
      <c r="C10" s="8" t="s">
        <v>10</v>
      </c>
      <c r="D10" s="9"/>
      <c r="E10" s="9"/>
      <c r="F10" s="9"/>
      <c r="G10" s="20" t="s">
        <v>83</v>
      </c>
      <c r="H10" s="9"/>
      <c r="I10" s="9"/>
      <c r="J10" s="20" t="s">
        <v>104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42" t="s">
        <v>222</v>
      </c>
      <c r="AK10" s="9"/>
      <c r="AL10" s="9"/>
      <c r="AM10" s="9"/>
      <c r="AN10" s="9"/>
      <c r="AO10" s="9"/>
      <c r="AP10" s="9"/>
      <c r="AQ10" s="46" t="s">
        <v>238</v>
      </c>
      <c r="AR10" s="9"/>
      <c r="AS10" s="9"/>
      <c r="AT10" s="9"/>
      <c r="AU10" s="9"/>
      <c r="AV10" s="9"/>
      <c r="AW10" s="9"/>
      <c r="AX10" s="8">
        <f t="shared" ref="AX10:AX29" si="32">COUNTA(D10:AW10)</f>
        <v>4</v>
      </c>
      <c r="AY10" s="39">
        <f t="shared" ref="AY10:AY13" si="33">AZ10+BA10+BB10</f>
        <v>2</v>
      </c>
      <c r="AZ10" s="8">
        <f t="shared" ref="AZ10:AZ29" si="34">COUNTIF(D10:AW10,"1/*")</f>
        <v>1</v>
      </c>
      <c r="BA10" s="8">
        <f t="shared" ref="BA10:BA29" si="35">COUNTIF(D10:AW10,"2/*")</f>
        <v>1</v>
      </c>
      <c r="BB10" s="8">
        <f t="shared" ref="BB10:BB29" si="36">COUNTIF(D10:AW10,"3/*")</f>
        <v>0</v>
      </c>
      <c r="BC10" s="19">
        <f t="shared" ref="BC10:BC29" si="37">AY10/AX10</f>
        <v>0.5</v>
      </c>
      <c r="BD10" s="10">
        <f t="shared" ref="BD10:BD11" si="38">BE10</f>
        <v>9</v>
      </c>
      <c r="BE10" s="10">
        <f t="shared" ref="BE10:BE29" si="39">(AX10-AY10)+(AZ10*4)+(BA10*3)+(BB10*2)</f>
        <v>9</v>
      </c>
    </row>
    <row r="11" spans="1:57" s="10" customFormat="1" x14ac:dyDescent="0.3">
      <c r="A11" s="8" t="s">
        <v>159</v>
      </c>
      <c r="B11" s="8" t="s">
        <v>160</v>
      </c>
      <c r="C11" s="8" t="s">
        <v>10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42" t="s">
        <v>158</v>
      </c>
      <c r="W11" s="9"/>
      <c r="X11" s="9"/>
      <c r="Y11" s="9"/>
      <c r="Z11" s="9"/>
      <c r="AA11" s="9"/>
      <c r="AB11" s="41" t="s">
        <v>193</v>
      </c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8">
        <f t="shared" si="32"/>
        <v>2</v>
      </c>
      <c r="AY11" s="39">
        <f t="shared" si="33"/>
        <v>1</v>
      </c>
      <c r="AZ11" s="8">
        <f t="shared" si="34"/>
        <v>1</v>
      </c>
      <c r="BA11" s="8">
        <f t="shared" si="35"/>
        <v>0</v>
      </c>
      <c r="BB11" s="8">
        <f t="shared" si="36"/>
        <v>0</v>
      </c>
      <c r="BC11" s="19">
        <f t="shared" si="37"/>
        <v>0.5</v>
      </c>
      <c r="BD11" s="10">
        <f t="shared" si="38"/>
        <v>5</v>
      </c>
      <c r="BE11" s="10">
        <f t="shared" si="39"/>
        <v>5</v>
      </c>
    </row>
    <row r="12" spans="1:57" s="10" customFormat="1" x14ac:dyDescent="0.3">
      <c r="A12" s="55" t="s">
        <v>31</v>
      </c>
      <c r="B12" s="55" t="s">
        <v>32</v>
      </c>
      <c r="C12" s="16" t="s">
        <v>6</v>
      </c>
      <c r="D12" s="9"/>
      <c r="E12" s="9"/>
      <c r="F12" s="9"/>
      <c r="G12" s="9"/>
      <c r="H12" s="29" t="s">
        <v>96</v>
      </c>
      <c r="I12" s="9"/>
      <c r="J12" s="9"/>
      <c r="K12" s="9"/>
      <c r="L12" s="29" t="s">
        <v>118</v>
      </c>
      <c r="M12" s="40" t="s">
        <v>127</v>
      </c>
      <c r="N12" s="9"/>
      <c r="O12" s="9"/>
      <c r="P12" s="9"/>
      <c r="Q12" s="9"/>
      <c r="R12" s="9"/>
      <c r="S12" s="41" t="s">
        <v>145</v>
      </c>
      <c r="T12" s="29" t="s">
        <v>126</v>
      </c>
      <c r="U12" s="9"/>
      <c r="V12" s="42" t="s">
        <v>135</v>
      </c>
      <c r="W12" s="9"/>
      <c r="X12" s="42" t="s">
        <v>135</v>
      </c>
      <c r="Y12" s="27" t="s">
        <v>167</v>
      </c>
      <c r="Z12" s="9"/>
      <c r="AA12" s="9"/>
      <c r="AB12" s="9"/>
      <c r="AC12" s="42" t="s">
        <v>195</v>
      </c>
      <c r="AD12" s="42" t="s">
        <v>203</v>
      </c>
      <c r="AE12" s="46" t="s">
        <v>205</v>
      </c>
      <c r="AF12" s="9"/>
      <c r="AG12" s="42" t="s">
        <v>212</v>
      </c>
      <c r="AH12" s="9"/>
      <c r="AI12" s="9"/>
      <c r="AJ12" s="9"/>
      <c r="AK12" s="42" t="s">
        <v>78</v>
      </c>
      <c r="AL12" s="9"/>
      <c r="AM12" s="9"/>
      <c r="AN12" s="42" t="s">
        <v>124</v>
      </c>
      <c r="AO12" s="9"/>
      <c r="AP12" s="9"/>
      <c r="AQ12" s="9"/>
      <c r="AR12" s="42" t="s">
        <v>118</v>
      </c>
      <c r="AS12" s="9"/>
      <c r="AT12" s="42" t="s">
        <v>110</v>
      </c>
      <c r="AU12" s="9"/>
      <c r="AV12" s="9"/>
      <c r="AW12" s="9"/>
      <c r="AX12" s="8">
        <f t="shared" si="32"/>
        <v>16</v>
      </c>
      <c r="AY12" s="39">
        <f t="shared" si="33"/>
        <v>15</v>
      </c>
      <c r="AZ12" s="8">
        <f t="shared" si="34"/>
        <v>12</v>
      </c>
      <c r="BA12" s="8">
        <f t="shared" si="35"/>
        <v>2</v>
      </c>
      <c r="BB12" s="8">
        <f t="shared" si="36"/>
        <v>1</v>
      </c>
      <c r="BC12" s="19">
        <f t="shared" si="37"/>
        <v>0.9375</v>
      </c>
      <c r="BD12" s="60">
        <f>BE12+BE13</f>
        <v>58</v>
      </c>
      <c r="BE12" s="10">
        <f t="shared" si="39"/>
        <v>57</v>
      </c>
    </row>
    <row r="13" spans="1:57" s="10" customFormat="1" x14ac:dyDescent="0.3">
      <c r="A13" s="56"/>
      <c r="B13" s="56"/>
      <c r="C13" s="8" t="s">
        <v>10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41" t="s">
        <v>242</v>
      </c>
      <c r="AR13" s="9"/>
      <c r="AS13" s="9"/>
      <c r="AT13" s="9"/>
      <c r="AU13" s="9"/>
      <c r="AV13" s="9"/>
      <c r="AW13" s="9"/>
      <c r="AX13" s="8">
        <f t="shared" si="32"/>
        <v>1</v>
      </c>
      <c r="AY13" s="39">
        <f t="shared" si="33"/>
        <v>0</v>
      </c>
      <c r="AZ13" s="8">
        <f t="shared" si="34"/>
        <v>0</v>
      </c>
      <c r="BA13" s="8">
        <f t="shared" si="35"/>
        <v>0</v>
      </c>
      <c r="BB13" s="8">
        <f t="shared" si="36"/>
        <v>0</v>
      </c>
      <c r="BC13" s="19">
        <f t="shared" si="37"/>
        <v>0</v>
      </c>
      <c r="BD13" s="60"/>
      <c r="BE13" s="10">
        <f t="shared" si="39"/>
        <v>1</v>
      </c>
    </row>
    <row r="14" spans="1:57" s="10" customFormat="1" x14ac:dyDescent="0.3">
      <c r="A14" s="63" t="s">
        <v>66</v>
      </c>
      <c r="B14" s="63" t="s">
        <v>67</v>
      </c>
      <c r="C14" s="16" t="s">
        <v>6</v>
      </c>
      <c r="D14" s="9"/>
      <c r="E14" s="9"/>
      <c r="F14" s="27" t="s">
        <v>79</v>
      </c>
      <c r="G14" s="9"/>
      <c r="H14" s="9"/>
      <c r="I14" s="9"/>
      <c r="J14" s="9"/>
      <c r="K14" s="9"/>
      <c r="L14" s="20" t="s">
        <v>120</v>
      </c>
      <c r="M14" s="9"/>
      <c r="N14" s="9"/>
      <c r="O14" s="9"/>
      <c r="P14" s="9"/>
      <c r="Q14" s="9"/>
      <c r="R14" s="9"/>
      <c r="S14" s="9"/>
      <c r="T14" s="20" t="s">
        <v>156</v>
      </c>
      <c r="U14" s="9"/>
      <c r="V14" s="42" t="s">
        <v>135</v>
      </c>
      <c r="W14" s="9"/>
      <c r="X14" s="9"/>
      <c r="Y14" s="9"/>
      <c r="Z14" s="9"/>
      <c r="AA14" s="9"/>
      <c r="AB14" s="9"/>
      <c r="AC14" s="41" t="s">
        <v>197</v>
      </c>
      <c r="AD14" s="9"/>
      <c r="AE14" s="41" t="s">
        <v>115</v>
      </c>
      <c r="AF14" s="9"/>
      <c r="AG14" s="41" t="s">
        <v>214</v>
      </c>
      <c r="AH14" s="9"/>
      <c r="AI14" s="9"/>
      <c r="AJ14" s="9"/>
      <c r="AK14" s="42" t="s">
        <v>78</v>
      </c>
      <c r="AL14" s="9"/>
      <c r="AM14" s="9"/>
      <c r="AN14" s="9"/>
      <c r="AO14" s="9"/>
      <c r="AP14" s="9"/>
      <c r="AQ14" s="9"/>
      <c r="AR14" s="27" t="s">
        <v>119</v>
      </c>
      <c r="AS14" s="9"/>
      <c r="AT14" s="9"/>
      <c r="AU14" s="9"/>
      <c r="AV14" s="9"/>
      <c r="AW14" s="9"/>
      <c r="AX14" s="8">
        <f t="shared" si="32"/>
        <v>9</v>
      </c>
      <c r="AY14" s="39">
        <f>AZ14+BA14+BB14</f>
        <v>4</v>
      </c>
      <c r="AZ14" s="8">
        <f t="shared" si="34"/>
        <v>2</v>
      </c>
      <c r="BA14" s="8">
        <f t="shared" si="35"/>
        <v>0</v>
      </c>
      <c r="BB14" s="8">
        <f t="shared" si="36"/>
        <v>2</v>
      </c>
      <c r="BC14" s="19">
        <f t="shared" si="37"/>
        <v>0.44444444444444442</v>
      </c>
      <c r="BD14" s="60">
        <f>BE14+BE15</f>
        <v>18</v>
      </c>
      <c r="BE14" s="10">
        <f t="shared" si="39"/>
        <v>17</v>
      </c>
    </row>
    <row r="15" spans="1:57" s="10" customFormat="1" x14ac:dyDescent="0.3">
      <c r="A15" s="64"/>
      <c r="B15" s="64"/>
      <c r="C15" s="8" t="s">
        <v>10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41" t="s">
        <v>237</v>
      </c>
      <c r="AR15" s="9"/>
      <c r="AS15" s="9"/>
      <c r="AT15" s="9"/>
      <c r="AU15" s="9"/>
      <c r="AV15" s="9"/>
      <c r="AW15" s="9"/>
      <c r="AX15" s="8">
        <f t="shared" si="32"/>
        <v>1</v>
      </c>
      <c r="AY15" s="39">
        <f t="shared" ref="AY15:AY29" si="40">AZ15+BA15+BB15</f>
        <v>0</v>
      </c>
      <c r="AZ15" s="8">
        <f t="shared" si="34"/>
        <v>0</v>
      </c>
      <c r="BA15" s="8">
        <f t="shared" si="35"/>
        <v>0</v>
      </c>
      <c r="BB15" s="8">
        <f t="shared" si="36"/>
        <v>0</v>
      </c>
      <c r="BC15" s="19">
        <f t="shared" si="37"/>
        <v>0</v>
      </c>
      <c r="BD15" s="60"/>
      <c r="BE15" s="10">
        <f t="shared" si="39"/>
        <v>1</v>
      </c>
    </row>
    <row r="16" spans="1:57" s="10" customFormat="1" x14ac:dyDescent="0.3">
      <c r="A16" s="8" t="s">
        <v>28</v>
      </c>
      <c r="B16" s="8" t="s">
        <v>29</v>
      </c>
      <c r="C16" s="16" t="s">
        <v>6</v>
      </c>
      <c r="D16" s="9"/>
      <c r="E16" s="9"/>
      <c r="F16" s="29" t="s">
        <v>78</v>
      </c>
      <c r="G16" s="9"/>
      <c r="H16" s="20" t="s">
        <v>95</v>
      </c>
      <c r="I16" s="9"/>
      <c r="J16" s="9"/>
      <c r="K16" s="9"/>
      <c r="L16" s="27" t="s">
        <v>119</v>
      </c>
      <c r="M16" s="29" t="s">
        <v>126</v>
      </c>
      <c r="N16" s="9"/>
      <c r="O16" s="9"/>
      <c r="P16" s="9"/>
      <c r="Q16" s="9"/>
      <c r="R16" s="9"/>
      <c r="S16" s="41" t="s">
        <v>146</v>
      </c>
      <c r="T16" s="41" t="s">
        <v>155</v>
      </c>
      <c r="U16" s="9"/>
      <c r="V16" s="42" t="s">
        <v>135</v>
      </c>
      <c r="W16" s="9"/>
      <c r="X16" s="42" t="s">
        <v>135</v>
      </c>
      <c r="Y16" s="9"/>
      <c r="Z16" s="9"/>
      <c r="AA16" s="9"/>
      <c r="AB16" s="47" t="s">
        <v>189</v>
      </c>
      <c r="AC16" s="46" t="s">
        <v>196</v>
      </c>
      <c r="AD16" s="42" t="s">
        <v>203</v>
      </c>
      <c r="AE16" s="42" t="s">
        <v>114</v>
      </c>
      <c r="AF16" s="9"/>
      <c r="AG16" s="27" t="s">
        <v>213</v>
      </c>
      <c r="AH16" s="9"/>
      <c r="AI16" s="9"/>
      <c r="AJ16" s="9"/>
      <c r="AK16" s="42" t="s">
        <v>78</v>
      </c>
      <c r="AL16" s="9"/>
      <c r="AM16" s="9"/>
      <c r="AN16" s="9"/>
      <c r="AO16" s="9"/>
      <c r="AP16" s="9"/>
      <c r="AQ16" s="9"/>
      <c r="AR16" s="9"/>
      <c r="AS16" s="9"/>
      <c r="AT16" s="46" t="s">
        <v>250</v>
      </c>
      <c r="AU16" s="9"/>
      <c r="AV16" s="9"/>
      <c r="AW16" s="9"/>
      <c r="AX16" s="8">
        <f t="shared" si="32"/>
        <v>15</v>
      </c>
      <c r="AY16" s="39">
        <f t="shared" si="40"/>
        <v>11</v>
      </c>
      <c r="AZ16" s="8">
        <f t="shared" si="34"/>
        <v>7</v>
      </c>
      <c r="BA16" s="8">
        <f t="shared" si="35"/>
        <v>2</v>
      </c>
      <c r="BB16" s="8">
        <f t="shared" si="36"/>
        <v>2</v>
      </c>
      <c r="BC16" s="19">
        <f t="shared" si="37"/>
        <v>0.73333333333333328</v>
      </c>
      <c r="BD16" s="10">
        <f t="shared" ref="BD16:BD29" si="41">BE16</f>
        <v>42</v>
      </c>
      <c r="BE16" s="10">
        <f t="shared" si="39"/>
        <v>42</v>
      </c>
    </row>
    <row r="17" spans="1:57" s="10" customFormat="1" x14ac:dyDescent="0.3">
      <c r="A17" s="37" t="s">
        <v>35</v>
      </c>
      <c r="B17" s="37" t="s">
        <v>36</v>
      </c>
      <c r="C17" s="16" t="s">
        <v>6</v>
      </c>
      <c r="D17" s="9"/>
      <c r="E17" s="9"/>
      <c r="F17" s="27" t="s">
        <v>79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8">
        <f t="shared" si="32"/>
        <v>1</v>
      </c>
      <c r="AY17" s="39">
        <f t="shared" si="40"/>
        <v>1</v>
      </c>
      <c r="AZ17" s="8">
        <f t="shared" si="34"/>
        <v>0</v>
      </c>
      <c r="BA17" s="8">
        <f t="shared" si="35"/>
        <v>0</v>
      </c>
      <c r="BB17" s="8">
        <f t="shared" si="36"/>
        <v>1</v>
      </c>
      <c r="BC17" s="19">
        <f t="shared" si="37"/>
        <v>1</v>
      </c>
      <c r="BD17" s="10">
        <f t="shared" si="41"/>
        <v>2</v>
      </c>
      <c r="BE17" s="10">
        <f t="shared" si="39"/>
        <v>2</v>
      </c>
    </row>
    <row r="18" spans="1:57" s="10" customFormat="1" x14ac:dyDescent="0.3">
      <c r="A18" s="16" t="s">
        <v>58</v>
      </c>
      <c r="B18" s="16" t="s">
        <v>59</v>
      </c>
      <c r="C18" s="16" t="s">
        <v>6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20" t="s">
        <v>156</v>
      </c>
      <c r="U18" s="9"/>
      <c r="V18" s="9"/>
      <c r="W18" s="9"/>
      <c r="X18" s="9"/>
      <c r="Y18" s="9"/>
      <c r="Z18" s="9"/>
      <c r="AA18" s="9"/>
      <c r="AB18" s="9"/>
      <c r="AC18" s="41" t="s">
        <v>198</v>
      </c>
      <c r="AD18" s="9"/>
      <c r="AE18" s="27" t="s">
        <v>206</v>
      </c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8">
        <f t="shared" si="32"/>
        <v>3</v>
      </c>
      <c r="AY18" s="39">
        <f t="shared" si="40"/>
        <v>1</v>
      </c>
      <c r="AZ18" s="8">
        <f t="shared" si="34"/>
        <v>0</v>
      </c>
      <c r="BA18" s="8">
        <f t="shared" si="35"/>
        <v>0</v>
      </c>
      <c r="BB18" s="8">
        <f t="shared" si="36"/>
        <v>1</v>
      </c>
      <c r="BC18" s="19">
        <f t="shared" si="37"/>
        <v>0.33333333333333331</v>
      </c>
      <c r="BD18" s="10">
        <f t="shared" si="41"/>
        <v>4</v>
      </c>
      <c r="BE18" s="10">
        <f t="shared" si="39"/>
        <v>4</v>
      </c>
    </row>
    <row r="19" spans="1:57" s="10" customFormat="1" x14ac:dyDescent="0.3">
      <c r="A19" s="8" t="s">
        <v>56</v>
      </c>
      <c r="B19" s="8" t="s">
        <v>57</v>
      </c>
      <c r="C19" s="8" t="s">
        <v>6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1" t="s">
        <v>199</v>
      </c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8">
        <f t="shared" si="32"/>
        <v>1</v>
      </c>
      <c r="AY19" s="39">
        <f t="shared" si="40"/>
        <v>0</v>
      </c>
      <c r="AZ19" s="8">
        <f t="shared" si="34"/>
        <v>0</v>
      </c>
      <c r="BA19" s="8">
        <f t="shared" si="35"/>
        <v>0</v>
      </c>
      <c r="BB19" s="8">
        <f t="shared" si="36"/>
        <v>0</v>
      </c>
      <c r="BC19" s="19">
        <f t="shared" si="37"/>
        <v>0</v>
      </c>
      <c r="BD19" s="10">
        <f t="shared" si="41"/>
        <v>1</v>
      </c>
      <c r="BE19" s="10">
        <f t="shared" si="39"/>
        <v>1</v>
      </c>
    </row>
    <row r="20" spans="1:57" s="10" customFormat="1" x14ac:dyDescent="0.3">
      <c r="A20" s="8" t="s">
        <v>33</v>
      </c>
      <c r="B20" s="8" t="s">
        <v>34</v>
      </c>
      <c r="C20" s="16" t="s">
        <v>30</v>
      </c>
      <c r="D20" s="9"/>
      <c r="E20" s="9"/>
      <c r="F20" s="9"/>
      <c r="G20" s="9"/>
      <c r="H20" s="9"/>
      <c r="I20" s="9"/>
      <c r="J20" s="9"/>
      <c r="K20" s="29" t="s">
        <v>114</v>
      </c>
      <c r="L20" s="9"/>
      <c r="M20" s="20" t="s">
        <v>130</v>
      </c>
      <c r="N20" s="9"/>
      <c r="O20" s="9"/>
      <c r="P20" s="9"/>
      <c r="Q20" s="9"/>
      <c r="R20" s="9"/>
      <c r="S20" s="9"/>
      <c r="T20" s="29" t="s">
        <v>50</v>
      </c>
      <c r="U20" s="9"/>
      <c r="V20" s="9"/>
      <c r="W20" s="9"/>
      <c r="X20" s="41" t="s">
        <v>165</v>
      </c>
      <c r="Y20" s="9"/>
      <c r="Z20" s="9"/>
      <c r="AA20" s="9"/>
      <c r="AB20" s="41" t="s">
        <v>191</v>
      </c>
      <c r="AC20" s="9"/>
      <c r="AD20" s="9"/>
      <c r="AE20" s="9"/>
      <c r="AF20" s="9"/>
      <c r="AG20" s="9"/>
      <c r="AH20" s="9"/>
      <c r="AI20" s="9"/>
      <c r="AJ20" s="41" t="s">
        <v>223</v>
      </c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8">
        <f t="shared" si="32"/>
        <v>6</v>
      </c>
      <c r="AY20" s="39">
        <f t="shared" si="40"/>
        <v>2</v>
      </c>
      <c r="AZ20" s="8">
        <f t="shared" si="34"/>
        <v>2</v>
      </c>
      <c r="BA20" s="8">
        <f t="shared" si="35"/>
        <v>0</v>
      </c>
      <c r="BB20" s="8">
        <f t="shared" si="36"/>
        <v>0</v>
      </c>
      <c r="BC20" s="19">
        <f t="shared" si="37"/>
        <v>0.33333333333333331</v>
      </c>
      <c r="BD20" s="10">
        <f t="shared" si="41"/>
        <v>12</v>
      </c>
      <c r="BE20" s="10">
        <f t="shared" si="39"/>
        <v>12</v>
      </c>
    </row>
    <row r="21" spans="1:57" s="10" customFormat="1" x14ac:dyDescent="0.3">
      <c r="A21" s="8" t="s">
        <v>45</v>
      </c>
      <c r="B21" s="8" t="s">
        <v>39</v>
      </c>
      <c r="C21" s="16" t="s">
        <v>30</v>
      </c>
      <c r="D21" s="9"/>
      <c r="E21" s="9"/>
      <c r="F21" s="9"/>
      <c r="G21" s="9"/>
      <c r="H21" s="31" t="s">
        <v>97</v>
      </c>
      <c r="I21" s="9"/>
      <c r="J21" s="9"/>
      <c r="K21" s="20" t="s">
        <v>115</v>
      </c>
      <c r="L21" s="9"/>
      <c r="M21" s="20" t="s">
        <v>128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41" t="s">
        <v>116</v>
      </c>
      <c r="Y21" s="9"/>
      <c r="Z21" s="9"/>
      <c r="AA21" s="9"/>
      <c r="AB21" s="27" t="s">
        <v>125</v>
      </c>
      <c r="AC21" s="9"/>
      <c r="AD21" s="9"/>
      <c r="AE21" s="42" t="s">
        <v>207</v>
      </c>
      <c r="AF21" s="9"/>
      <c r="AG21" s="9"/>
      <c r="AH21" s="9"/>
      <c r="AI21" s="9"/>
      <c r="AJ21" s="41" t="s">
        <v>223</v>
      </c>
      <c r="AK21" s="9"/>
      <c r="AL21" s="9"/>
      <c r="AM21" s="9"/>
      <c r="AN21" s="41" t="s">
        <v>120</v>
      </c>
      <c r="AO21" s="9"/>
      <c r="AP21" s="9"/>
      <c r="AQ21" s="9"/>
      <c r="AR21" s="27" t="s">
        <v>240</v>
      </c>
      <c r="AS21" s="9"/>
      <c r="AT21" s="27" t="s">
        <v>77</v>
      </c>
      <c r="AU21" s="9"/>
      <c r="AV21" s="9"/>
      <c r="AW21" s="9"/>
      <c r="AX21" s="8">
        <f t="shared" si="32"/>
        <v>10</v>
      </c>
      <c r="AY21" s="39">
        <f t="shared" si="40"/>
        <v>5</v>
      </c>
      <c r="AZ21" s="8">
        <f t="shared" si="34"/>
        <v>1</v>
      </c>
      <c r="BA21" s="8">
        <f t="shared" si="35"/>
        <v>0</v>
      </c>
      <c r="BB21" s="8">
        <f t="shared" si="36"/>
        <v>4</v>
      </c>
      <c r="BC21" s="19">
        <f t="shared" si="37"/>
        <v>0.5</v>
      </c>
      <c r="BD21" s="10">
        <f t="shared" si="41"/>
        <v>17</v>
      </c>
      <c r="BE21" s="10">
        <f t="shared" si="39"/>
        <v>17</v>
      </c>
    </row>
    <row r="22" spans="1:57" s="10" customFormat="1" x14ac:dyDescent="0.3">
      <c r="A22" s="16" t="s">
        <v>63</v>
      </c>
      <c r="B22" s="16" t="s">
        <v>60</v>
      </c>
      <c r="C22" s="8" t="s">
        <v>30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20" t="s">
        <v>152</v>
      </c>
      <c r="U22" s="9"/>
      <c r="V22" s="9"/>
      <c r="W22" s="9"/>
      <c r="X22" s="41" t="s">
        <v>116</v>
      </c>
      <c r="Y22" s="9"/>
      <c r="Z22" s="9"/>
      <c r="AA22" s="9"/>
      <c r="AB22" s="41" t="s">
        <v>190</v>
      </c>
      <c r="AC22" s="9"/>
      <c r="AD22" s="9"/>
      <c r="AE22" s="9"/>
      <c r="AF22" s="9"/>
      <c r="AG22" s="9"/>
      <c r="AH22" s="9"/>
      <c r="AI22" s="9"/>
      <c r="AJ22" s="41" t="s">
        <v>224</v>
      </c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8">
        <f t="shared" si="32"/>
        <v>4</v>
      </c>
      <c r="AY22" s="39">
        <f t="shared" si="40"/>
        <v>0</v>
      </c>
      <c r="AZ22" s="8">
        <f t="shared" si="34"/>
        <v>0</v>
      </c>
      <c r="BA22" s="8">
        <f t="shared" si="35"/>
        <v>0</v>
      </c>
      <c r="BB22" s="8">
        <f t="shared" si="36"/>
        <v>0</v>
      </c>
      <c r="BC22" s="19">
        <f t="shared" si="37"/>
        <v>0</v>
      </c>
      <c r="BD22" s="10">
        <f t="shared" si="41"/>
        <v>4</v>
      </c>
      <c r="BE22" s="10">
        <f t="shared" si="39"/>
        <v>4</v>
      </c>
    </row>
    <row r="23" spans="1:57" s="10" customFormat="1" x14ac:dyDescent="0.3">
      <c r="A23" s="8" t="s">
        <v>15</v>
      </c>
      <c r="B23" s="8" t="s">
        <v>40</v>
      </c>
      <c r="C23" s="16" t="s">
        <v>30</v>
      </c>
      <c r="D23" s="9"/>
      <c r="E23" s="9"/>
      <c r="F23" s="9"/>
      <c r="G23" s="9"/>
      <c r="H23" s="20" t="s">
        <v>98</v>
      </c>
      <c r="I23" s="9"/>
      <c r="J23" s="9"/>
      <c r="K23" s="20" t="s">
        <v>116</v>
      </c>
      <c r="L23" s="9"/>
      <c r="M23" s="20" t="s">
        <v>129</v>
      </c>
      <c r="N23" s="9"/>
      <c r="O23" s="9"/>
      <c r="P23" s="9"/>
      <c r="Q23" s="9"/>
      <c r="R23" s="9"/>
      <c r="S23" s="9"/>
      <c r="T23" s="20" t="s">
        <v>153</v>
      </c>
      <c r="U23" s="9"/>
      <c r="V23" s="9"/>
      <c r="W23" s="9"/>
      <c r="X23" s="41" t="s">
        <v>165</v>
      </c>
      <c r="Y23" s="9"/>
      <c r="Z23" s="9"/>
      <c r="AA23" s="9"/>
      <c r="AB23" s="41" t="s">
        <v>187</v>
      </c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8">
        <f t="shared" si="32"/>
        <v>6</v>
      </c>
      <c r="AY23" s="39">
        <f t="shared" si="40"/>
        <v>0</v>
      </c>
      <c r="AZ23" s="8">
        <f t="shared" si="34"/>
        <v>0</v>
      </c>
      <c r="BA23" s="8">
        <f t="shared" si="35"/>
        <v>0</v>
      </c>
      <c r="BB23" s="8">
        <f t="shared" si="36"/>
        <v>0</v>
      </c>
      <c r="BC23" s="19">
        <f t="shared" si="37"/>
        <v>0</v>
      </c>
      <c r="BD23" s="10">
        <f t="shared" si="41"/>
        <v>6</v>
      </c>
      <c r="BE23" s="10">
        <f t="shared" si="39"/>
        <v>6</v>
      </c>
    </row>
    <row r="24" spans="1:57" s="10" customFormat="1" x14ac:dyDescent="0.3">
      <c r="A24" s="16" t="s">
        <v>64</v>
      </c>
      <c r="B24" s="16" t="s">
        <v>65</v>
      </c>
      <c r="C24" s="16" t="s">
        <v>30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46" t="s">
        <v>192</v>
      </c>
      <c r="AC24" s="9"/>
      <c r="AD24" s="9"/>
      <c r="AE24" s="27" t="s">
        <v>208</v>
      </c>
      <c r="AF24" s="9"/>
      <c r="AG24" s="9"/>
      <c r="AH24" s="9"/>
      <c r="AI24" s="9"/>
      <c r="AJ24" s="41" t="s">
        <v>224</v>
      </c>
      <c r="AK24" s="9"/>
      <c r="AL24" s="9"/>
      <c r="AM24" s="9"/>
      <c r="AN24" s="9"/>
      <c r="AO24" s="9"/>
      <c r="AP24" s="9"/>
      <c r="AQ24" s="9"/>
      <c r="AR24" s="46" t="s">
        <v>241</v>
      </c>
      <c r="AS24" s="9"/>
      <c r="AT24" s="9"/>
      <c r="AU24" s="9"/>
      <c r="AV24" s="9"/>
      <c r="AW24" s="9"/>
      <c r="AX24" s="8">
        <f t="shared" si="32"/>
        <v>4</v>
      </c>
      <c r="AY24" s="39">
        <f t="shared" si="40"/>
        <v>3</v>
      </c>
      <c r="AZ24" s="8">
        <f t="shared" si="34"/>
        <v>0</v>
      </c>
      <c r="BA24" s="8">
        <f t="shared" si="35"/>
        <v>2</v>
      </c>
      <c r="BB24" s="8">
        <f t="shared" si="36"/>
        <v>1</v>
      </c>
      <c r="BC24" s="19">
        <f t="shared" si="37"/>
        <v>0.75</v>
      </c>
      <c r="BD24" s="10">
        <f t="shared" si="41"/>
        <v>9</v>
      </c>
      <c r="BE24" s="10">
        <f t="shared" si="39"/>
        <v>9</v>
      </c>
    </row>
    <row r="25" spans="1:57" s="10" customFormat="1" x14ac:dyDescent="0.3">
      <c r="A25" s="16" t="s">
        <v>35</v>
      </c>
      <c r="B25" s="8" t="s">
        <v>71</v>
      </c>
      <c r="C25" s="16" t="s">
        <v>30</v>
      </c>
      <c r="D25" s="9"/>
      <c r="E25" s="9"/>
      <c r="F25" s="9"/>
      <c r="G25" s="9"/>
      <c r="H25" s="9"/>
      <c r="I25" s="9"/>
      <c r="J25" s="9"/>
      <c r="K25" s="20" t="s">
        <v>117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27" t="s">
        <v>208</v>
      </c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8">
        <f t="shared" si="32"/>
        <v>2</v>
      </c>
      <c r="AY25" s="39">
        <f t="shared" si="40"/>
        <v>1</v>
      </c>
      <c r="AZ25" s="8">
        <f t="shared" si="34"/>
        <v>0</v>
      </c>
      <c r="BA25" s="8">
        <f t="shared" si="35"/>
        <v>0</v>
      </c>
      <c r="BB25" s="8">
        <f t="shared" si="36"/>
        <v>1</v>
      </c>
      <c r="BC25" s="19">
        <f t="shared" si="37"/>
        <v>0.5</v>
      </c>
      <c r="BD25" s="10">
        <f t="shared" si="41"/>
        <v>3</v>
      </c>
      <c r="BE25" s="10">
        <f t="shared" si="39"/>
        <v>3</v>
      </c>
    </row>
    <row r="26" spans="1:57" s="10" customFormat="1" x14ac:dyDescent="0.3">
      <c r="A26" s="16" t="s">
        <v>89</v>
      </c>
      <c r="B26" s="16" t="s">
        <v>90</v>
      </c>
      <c r="C26" s="16" t="s">
        <v>30</v>
      </c>
      <c r="D26" s="9"/>
      <c r="E26" s="9"/>
      <c r="F26" s="9"/>
      <c r="G26" s="9"/>
      <c r="H26" s="31" t="s">
        <v>99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20" t="s">
        <v>154</v>
      </c>
      <c r="U26" s="9"/>
      <c r="V26" s="9"/>
      <c r="W26" s="9"/>
      <c r="X26" s="9"/>
      <c r="Y26" s="9"/>
      <c r="Z26" s="9"/>
      <c r="AA26" s="9"/>
      <c r="AB26" s="41" t="s">
        <v>186</v>
      </c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8">
        <f t="shared" si="32"/>
        <v>3</v>
      </c>
      <c r="AY26" s="39">
        <f t="shared" si="40"/>
        <v>1</v>
      </c>
      <c r="AZ26" s="8">
        <f t="shared" si="34"/>
        <v>0</v>
      </c>
      <c r="BA26" s="8">
        <f t="shared" si="35"/>
        <v>0</v>
      </c>
      <c r="BB26" s="8">
        <f t="shared" si="36"/>
        <v>1</v>
      </c>
      <c r="BC26" s="19">
        <f t="shared" si="37"/>
        <v>0.33333333333333331</v>
      </c>
      <c r="BD26" s="10">
        <f t="shared" si="41"/>
        <v>4</v>
      </c>
      <c r="BE26" s="10">
        <f t="shared" si="39"/>
        <v>4</v>
      </c>
    </row>
    <row r="27" spans="1:57" s="10" customFormat="1" x14ac:dyDescent="0.3">
      <c r="A27" s="8" t="s">
        <v>183</v>
      </c>
      <c r="B27" s="8" t="s">
        <v>184</v>
      </c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41" t="s">
        <v>185</v>
      </c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8">
        <f t="shared" si="32"/>
        <v>1</v>
      </c>
      <c r="AY27" s="39">
        <f t="shared" si="40"/>
        <v>0</v>
      </c>
      <c r="AZ27" s="8">
        <f t="shared" si="34"/>
        <v>0</v>
      </c>
      <c r="BA27" s="8">
        <f t="shared" si="35"/>
        <v>0</v>
      </c>
      <c r="BB27" s="8">
        <f t="shared" si="36"/>
        <v>0</v>
      </c>
      <c r="BC27" s="19">
        <f t="shared" si="37"/>
        <v>0</v>
      </c>
      <c r="BD27" s="10">
        <f t="shared" si="41"/>
        <v>1</v>
      </c>
      <c r="BE27" s="10">
        <f t="shared" si="39"/>
        <v>1</v>
      </c>
    </row>
    <row r="28" spans="1:57" s="10" customFormat="1" x14ac:dyDescent="0.3">
      <c r="A28" s="8" t="s">
        <v>18</v>
      </c>
      <c r="B28" s="8" t="s">
        <v>19</v>
      </c>
      <c r="C28" s="8" t="s">
        <v>7</v>
      </c>
      <c r="D28" s="9"/>
      <c r="E28" s="20" t="s">
        <v>75</v>
      </c>
      <c r="F28" s="9"/>
      <c r="G28" s="9"/>
      <c r="H28" s="9"/>
      <c r="I28" s="9"/>
      <c r="J28" s="20" t="s">
        <v>101</v>
      </c>
      <c r="K28" s="9"/>
      <c r="L28" s="9"/>
      <c r="M28" s="9"/>
      <c r="N28" s="9"/>
      <c r="O28" s="9"/>
      <c r="P28" s="9"/>
      <c r="Q28" s="41" t="s">
        <v>140</v>
      </c>
      <c r="R28" s="9"/>
      <c r="S28" s="9"/>
      <c r="T28" s="9"/>
      <c r="U28" s="9"/>
      <c r="V28" s="9"/>
      <c r="W28" s="9"/>
      <c r="X28" s="9"/>
      <c r="Y28" s="9"/>
      <c r="Z28" s="9"/>
      <c r="AA28" s="41" t="s">
        <v>170</v>
      </c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8">
        <f t="shared" si="32"/>
        <v>4</v>
      </c>
      <c r="AY28" s="39">
        <f t="shared" si="40"/>
        <v>0</v>
      </c>
      <c r="AZ28" s="8">
        <f t="shared" si="34"/>
        <v>0</v>
      </c>
      <c r="BA28" s="8">
        <f t="shared" si="35"/>
        <v>0</v>
      </c>
      <c r="BB28" s="8">
        <f t="shared" si="36"/>
        <v>0</v>
      </c>
      <c r="BC28" s="19">
        <f t="shared" si="37"/>
        <v>0</v>
      </c>
      <c r="BD28" s="10">
        <f t="shared" si="41"/>
        <v>4</v>
      </c>
      <c r="BE28" s="10">
        <f t="shared" si="39"/>
        <v>4</v>
      </c>
    </row>
    <row r="29" spans="1:57" s="10" customFormat="1" x14ac:dyDescent="0.3">
      <c r="A29" s="8" t="s">
        <v>20</v>
      </c>
      <c r="B29" s="8" t="s">
        <v>46</v>
      </c>
      <c r="C29" s="8" t="s">
        <v>7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41" t="s">
        <v>161</v>
      </c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41" t="s">
        <v>225</v>
      </c>
      <c r="AL29" s="41" t="s">
        <v>227</v>
      </c>
      <c r="AM29" s="9"/>
      <c r="AN29" s="9"/>
      <c r="AO29" s="9"/>
      <c r="AP29" s="9"/>
      <c r="AQ29" s="9"/>
      <c r="AR29" s="9"/>
      <c r="AS29" s="41" t="s">
        <v>247</v>
      </c>
      <c r="AT29" s="9"/>
      <c r="AU29" s="9"/>
      <c r="AV29" s="9"/>
      <c r="AW29" s="9"/>
      <c r="AX29" s="8">
        <f t="shared" si="32"/>
        <v>4</v>
      </c>
      <c r="AY29" s="39">
        <f t="shared" si="40"/>
        <v>0</v>
      </c>
      <c r="AZ29" s="8">
        <f t="shared" si="34"/>
        <v>0</v>
      </c>
      <c r="BA29" s="8">
        <f t="shared" si="35"/>
        <v>0</v>
      </c>
      <c r="BB29" s="8">
        <f t="shared" si="36"/>
        <v>0</v>
      </c>
      <c r="BC29" s="19">
        <f t="shared" si="37"/>
        <v>0</v>
      </c>
      <c r="BD29" s="10">
        <f t="shared" si="41"/>
        <v>4</v>
      </c>
      <c r="BE29" s="10">
        <f t="shared" si="39"/>
        <v>4</v>
      </c>
    </row>
    <row r="30" spans="1:57" s="10" customFormat="1" x14ac:dyDescent="0.3">
      <c r="A30" s="55" t="s">
        <v>13</v>
      </c>
      <c r="B30" s="55" t="s">
        <v>14</v>
      </c>
      <c r="C30" s="8" t="s">
        <v>16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41" t="s">
        <v>138</v>
      </c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42" t="s">
        <v>207</v>
      </c>
      <c r="AQ30" s="9"/>
      <c r="AR30" s="9"/>
      <c r="AS30" s="41" t="s">
        <v>246</v>
      </c>
      <c r="AT30" s="9"/>
      <c r="AU30" s="9"/>
      <c r="AV30" s="9"/>
      <c r="AW30" s="9"/>
      <c r="AX30" s="8">
        <f t="shared" si="0"/>
        <v>3</v>
      </c>
      <c r="AY30" s="39">
        <f t="shared" si="1"/>
        <v>1</v>
      </c>
      <c r="AZ30" s="8">
        <f t="shared" si="2"/>
        <v>1</v>
      </c>
      <c r="BA30" s="8">
        <f t="shared" si="3"/>
        <v>0</v>
      </c>
      <c r="BB30" s="8">
        <f t="shared" si="6"/>
        <v>0</v>
      </c>
      <c r="BC30" s="19">
        <f t="shared" si="4"/>
        <v>0.33333333333333331</v>
      </c>
      <c r="BD30" s="60">
        <f>BE30+BE31</f>
        <v>17</v>
      </c>
      <c r="BE30" s="10">
        <f t="shared" si="5"/>
        <v>6</v>
      </c>
    </row>
    <row r="31" spans="1:57" s="10" customFormat="1" x14ac:dyDescent="0.3">
      <c r="A31" s="56"/>
      <c r="B31" s="56"/>
      <c r="C31" s="16" t="s">
        <v>49</v>
      </c>
      <c r="D31" s="20" t="s">
        <v>92</v>
      </c>
      <c r="E31" s="9"/>
      <c r="F31" s="9"/>
      <c r="G31" s="9"/>
      <c r="H31" s="20" t="s">
        <v>94</v>
      </c>
      <c r="I31" s="20" t="s">
        <v>100</v>
      </c>
      <c r="J31" s="9"/>
      <c r="K31" s="9"/>
      <c r="L31" s="9"/>
      <c r="M31" s="9"/>
      <c r="N31" s="41" t="s">
        <v>137</v>
      </c>
      <c r="O31" s="9"/>
      <c r="P31" s="9"/>
      <c r="Q31" s="9"/>
      <c r="R31" s="41" t="s">
        <v>143</v>
      </c>
      <c r="S31" s="9"/>
      <c r="T31" s="9"/>
      <c r="U31" s="9"/>
      <c r="V31" s="9"/>
      <c r="W31" s="41" t="s">
        <v>161</v>
      </c>
      <c r="X31" s="41" t="s">
        <v>163</v>
      </c>
      <c r="Y31" s="9"/>
      <c r="Z31" s="9"/>
      <c r="AA31" s="9"/>
      <c r="AB31" s="9"/>
      <c r="AC31" s="9"/>
      <c r="AD31" s="9"/>
      <c r="AE31" s="9"/>
      <c r="AF31" s="41" t="s">
        <v>210</v>
      </c>
      <c r="AG31" s="9"/>
      <c r="AH31" s="41" t="s">
        <v>216</v>
      </c>
      <c r="AI31" s="9"/>
      <c r="AJ31" s="9"/>
      <c r="AK31" s="41" t="s">
        <v>225</v>
      </c>
      <c r="AL31" s="41" t="s">
        <v>228</v>
      </c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8">
        <f t="shared" si="0"/>
        <v>11</v>
      </c>
      <c r="AY31" s="39">
        <f t="shared" si="1"/>
        <v>0</v>
      </c>
      <c r="AZ31" s="8">
        <f t="shared" si="2"/>
        <v>0</v>
      </c>
      <c r="BA31" s="8">
        <f t="shared" si="3"/>
        <v>0</v>
      </c>
      <c r="BB31" s="8">
        <f t="shared" si="6"/>
        <v>0</v>
      </c>
      <c r="BC31" s="19">
        <f t="shared" si="4"/>
        <v>0</v>
      </c>
      <c r="BD31" s="60"/>
      <c r="BE31" s="10">
        <f t="shared" si="5"/>
        <v>11</v>
      </c>
    </row>
    <row r="32" spans="1:57" s="10" customFormat="1" x14ac:dyDescent="0.3">
      <c r="A32" s="8" t="s">
        <v>15</v>
      </c>
      <c r="B32" s="8" t="s">
        <v>14</v>
      </c>
      <c r="C32" s="8" t="s">
        <v>49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41" t="s">
        <v>225</v>
      </c>
      <c r="AL32" s="41" t="s">
        <v>226</v>
      </c>
      <c r="AM32" s="9"/>
      <c r="AN32" s="9"/>
      <c r="AO32" s="9"/>
      <c r="AP32" s="9"/>
      <c r="AQ32" s="9"/>
      <c r="AR32" s="9"/>
      <c r="AS32" s="27" t="s">
        <v>243</v>
      </c>
      <c r="AT32" s="9"/>
      <c r="AU32" s="9"/>
      <c r="AV32" s="9"/>
      <c r="AW32" s="9"/>
      <c r="AX32" s="8">
        <f t="shared" si="0"/>
        <v>3</v>
      </c>
      <c r="AY32" s="39">
        <f t="shared" si="1"/>
        <v>1</v>
      </c>
      <c r="AZ32" s="8">
        <f t="shared" si="2"/>
        <v>0</v>
      </c>
      <c r="BA32" s="8">
        <f t="shared" si="3"/>
        <v>0</v>
      </c>
      <c r="BB32" s="8">
        <f t="shared" si="6"/>
        <v>1</v>
      </c>
      <c r="BC32" s="19">
        <f t="shared" si="4"/>
        <v>0.33333333333333331</v>
      </c>
      <c r="BD32" s="10">
        <f t="shared" si="7"/>
        <v>4</v>
      </c>
      <c r="BE32" s="10">
        <f t="shared" si="5"/>
        <v>4</v>
      </c>
    </row>
    <row r="33" spans="1:57" s="10" customFormat="1" x14ac:dyDescent="0.3">
      <c r="A33" s="16" t="s">
        <v>86</v>
      </c>
      <c r="B33" s="16" t="s">
        <v>87</v>
      </c>
      <c r="C33" s="16" t="s">
        <v>88</v>
      </c>
      <c r="D33" s="9"/>
      <c r="E33" s="9"/>
      <c r="F33" s="9"/>
      <c r="G33" s="9"/>
      <c r="H33" s="20" t="s">
        <v>94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41" t="s">
        <v>182</v>
      </c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8">
        <f t="shared" si="0"/>
        <v>2</v>
      </c>
      <c r="AY33" s="39">
        <f t="shared" si="1"/>
        <v>0</v>
      </c>
      <c r="AZ33" s="8">
        <f t="shared" si="2"/>
        <v>0</v>
      </c>
      <c r="BA33" s="8">
        <f t="shared" si="3"/>
        <v>0</v>
      </c>
      <c r="BB33" s="8">
        <f t="shared" si="6"/>
        <v>0</v>
      </c>
      <c r="BC33" s="19">
        <f t="shared" si="4"/>
        <v>0</v>
      </c>
      <c r="BD33" s="10">
        <f t="shared" si="7"/>
        <v>2</v>
      </c>
      <c r="BE33" s="10">
        <f t="shared" si="5"/>
        <v>2</v>
      </c>
    </row>
    <row r="34" spans="1:57" s="10" customFormat="1" x14ac:dyDescent="0.3">
      <c r="A34" s="8" t="s">
        <v>20</v>
      </c>
      <c r="B34" s="8" t="s">
        <v>139</v>
      </c>
      <c r="C34" s="8" t="s">
        <v>49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41" t="s">
        <v>116</v>
      </c>
      <c r="Q34" s="9"/>
      <c r="R34" s="9"/>
      <c r="S34" s="9"/>
      <c r="T34" s="9"/>
      <c r="U34" s="9"/>
      <c r="V34" s="9"/>
      <c r="W34" s="41" t="s">
        <v>162</v>
      </c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8">
        <f t="shared" si="0"/>
        <v>2</v>
      </c>
      <c r="AY34" s="39">
        <f t="shared" si="1"/>
        <v>0</v>
      </c>
      <c r="AZ34" s="8">
        <f t="shared" si="2"/>
        <v>0</v>
      </c>
      <c r="BA34" s="8">
        <f t="shared" si="3"/>
        <v>0</v>
      </c>
      <c r="BB34" s="8">
        <f t="shared" si="6"/>
        <v>0</v>
      </c>
      <c r="BC34" s="19">
        <f t="shared" si="4"/>
        <v>0</v>
      </c>
      <c r="BD34" s="10">
        <f t="shared" si="7"/>
        <v>2</v>
      </c>
      <c r="BE34" s="10">
        <f t="shared" si="5"/>
        <v>2</v>
      </c>
    </row>
    <row r="35" spans="1:57" s="10" customFormat="1" x14ac:dyDescent="0.3">
      <c r="A35" s="8" t="s">
        <v>174</v>
      </c>
      <c r="B35" s="8" t="s">
        <v>175</v>
      </c>
      <c r="C35" s="8" t="s">
        <v>176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41" t="s">
        <v>182</v>
      </c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8">
        <f t="shared" si="0"/>
        <v>1</v>
      </c>
      <c r="AY35" s="39">
        <f t="shared" si="1"/>
        <v>0</v>
      </c>
      <c r="AZ35" s="8">
        <f t="shared" si="2"/>
        <v>0</v>
      </c>
      <c r="BA35" s="8">
        <f t="shared" si="3"/>
        <v>0</v>
      </c>
      <c r="BB35" s="8">
        <f t="shared" si="6"/>
        <v>0</v>
      </c>
      <c r="BC35" s="19">
        <f t="shared" si="4"/>
        <v>0</v>
      </c>
      <c r="BD35" s="10">
        <f t="shared" si="7"/>
        <v>1</v>
      </c>
      <c r="BE35" s="10">
        <f t="shared" si="5"/>
        <v>1</v>
      </c>
    </row>
    <row r="36" spans="1:57" s="10" customFormat="1" x14ac:dyDescent="0.3">
      <c r="A36" s="8" t="s">
        <v>177</v>
      </c>
      <c r="B36" s="8" t="s">
        <v>178</v>
      </c>
      <c r="C36" s="8" t="s">
        <v>16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41" t="s">
        <v>182</v>
      </c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8">
        <f t="shared" si="0"/>
        <v>1</v>
      </c>
      <c r="AY36" s="39">
        <f t="shared" si="1"/>
        <v>0</v>
      </c>
      <c r="AZ36" s="8">
        <f t="shared" si="2"/>
        <v>0</v>
      </c>
      <c r="BA36" s="8">
        <f t="shared" si="3"/>
        <v>0</v>
      </c>
      <c r="BB36" s="8">
        <f t="shared" si="6"/>
        <v>0</v>
      </c>
      <c r="BC36" s="19">
        <f t="shared" si="4"/>
        <v>0</v>
      </c>
      <c r="BD36" s="10">
        <f t="shared" si="7"/>
        <v>1</v>
      </c>
      <c r="BE36" s="10">
        <f t="shared" si="5"/>
        <v>1</v>
      </c>
    </row>
    <row r="37" spans="1:57" s="10" customFormat="1" x14ac:dyDescent="0.3">
      <c r="A37" s="8" t="s">
        <v>179</v>
      </c>
      <c r="B37" s="8" t="s">
        <v>180</v>
      </c>
      <c r="C37" s="8" t="s">
        <v>16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41" t="s">
        <v>182</v>
      </c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8">
        <f t="shared" si="0"/>
        <v>1</v>
      </c>
      <c r="AY37" s="39">
        <f t="shared" si="1"/>
        <v>0</v>
      </c>
      <c r="AZ37" s="8">
        <f t="shared" si="2"/>
        <v>0</v>
      </c>
      <c r="BA37" s="8">
        <f t="shared" si="3"/>
        <v>0</v>
      </c>
      <c r="BB37" s="8">
        <f t="shared" si="6"/>
        <v>0</v>
      </c>
      <c r="BC37" s="19">
        <f t="shared" si="4"/>
        <v>0</v>
      </c>
      <c r="BD37" s="10">
        <f t="shared" si="7"/>
        <v>1</v>
      </c>
      <c r="BE37" s="10">
        <f t="shared" si="5"/>
        <v>1</v>
      </c>
    </row>
    <row r="38" spans="1:57" s="10" customFormat="1" x14ac:dyDescent="0.3">
      <c r="A38" s="16" t="s">
        <v>27</v>
      </c>
      <c r="B38" s="16" t="s">
        <v>22</v>
      </c>
      <c r="C38" s="8" t="s">
        <v>47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41" t="s">
        <v>230</v>
      </c>
      <c r="AN38" s="9"/>
      <c r="AO38" s="9"/>
      <c r="AP38" s="9"/>
      <c r="AQ38" s="9"/>
      <c r="AR38" s="9"/>
      <c r="AS38" s="41" t="s">
        <v>248</v>
      </c>
      <c r="AT38" s="9"/>
      <c r="AU38" s="9"/>
      <c r="AV38" s="9"/>
      <c r="AW38" s="9"/>
      <c r="AX38" s="8">
        <f t="shared" si="0"/>
        <v>2</v>
      </c>
      <c r="AY38" s="39">
        <f t="shared" si="1"/>
        <v>0</v>
      </c>
      <c r="AZ38" s="8">
        <f t="shared" si="2"/>
        <v>0</v>
      </c>
      <c r="BA38" s="8">
        <f t="shared" si="3"/>
        <v>0</v>
      </c>
      <c r="BB38" s="8">
        <f t="shared" si="6"/>
        <v>0</v>
      </c>
      <c r="BC38" s="19">
        <f t="shared" si="4"/>
        <v>0</v>
      </c>
      <c r="BD38" s="10">
        <f t="shared" si="7"/>
        <v>2</v>
      </c>
      <c r="BE38" s="10">
        <f t="shared" si="5"/>
        <v>2</v>
      </c>
    </row>
    <row r="39" spans="1:57" s="10" customFormat="1" x14ac:dyDescent="0.3">
      <c r="A39" s="10" t="s">
        <v>23</v>
      </c>
      <c r="D39" s="10">
        <f t="shared" ref="D39:AT39" si="42">COUNTA(D3:D38)</f>
        <v>4</v>
      </c>
      <c r="E39" s="10">
        <f t="shared" si="42"/>
        <v>1</v>
      </c>
      <c r="F39" s="10">
        <f t="shared" si="42"/>
        <v>5</v>
      </c>
      <c r="G39" s="10">
        <f t="shared" si="42"/>
        <v>4</v>
      </c>
      <c r="H39" s="10">
        <f t="shared" si="42"/>
        <v>7</v>
      </c>
      <c r="I39" s="10">
        <f t="shared" si="42"/>
        <v>1</v>
      </c>
      <c r="J39" s="10">
        <f t="shared" si="42"/>
        <v>5</v>
      </c>
      <c r="K39" s="10">
        <f t="shared" si="42"/>
        <v>8</v>
      </c>
      <c r="L39" s="10">
        <f t="shared" si="42"/>
        <v>6</v>
      </c>
      <c r="M39" s="10">
        <f t="shared" si="42"/>
        <v>7</v>
      </c>
      <c r="N39" s="10">
        <f t="shared" si="42"/>
        <v>3</v>
      </c>
      <c r="O39" s="10">
        <f t="shared" si="42"/>
        <v>1</v>
      </c>
      <c r="P39" s="10">
        <f t="shared" si="42"/>
        <v>1</v>
      </c>
      <c r="Q39" s="10">
        <f t="shared" si="42"/>
        <v>1</v>
      </c>
      <c r="R39" s="10">
        <f>COUNTA(R4:R38)</f>
        <v>2</v>
      </c>
      <c r="S39" s="10">
        <f t="shared" si="42"/>
        <v>2</v>
      </c>
      <c r="T39" s="10">
        <f t="shared" si="42"/>
        <v>8</v>
      </c>
      <c r="U39" s="10">
        <f t="shared" si="42"/>
        <v>2</v>
      </c>
      <c r="V39" s="10">
        <f t="shared" si="42"/>
        <v>6</v>
      </c>
      <c r="W39" s="10">
        <f t="shared" si="42"/>
        <v>3</v>
      </c>
      <c r="X39" s="10">
        <f t="shared" si="42"/>
        <v>9</v>
      </c>
      <c r="Y39" s="10">
        <f t="shared" si="42"/>
        <v>1</v>
      </c>
      <c r="Z39" s="10">
        <f t="shared" si="42"/>
        <v>2</v>
      </c>
      <c r="AA39" s="10">
        <f t="shared" si="42"/>
        <v>1</v>
      </c>
      <c r="AB39" s="10">
        <f t="shared" si="42"/>
        <v>16</v>
      </c>
      <c r="AC39" s="10">
        <f t="shared" si="42"/>
        <v>5</v>
      </c>
      <c r="AD39" s="10">
        <f t="shared" si="42"/>
        <v>2</v>
      </c>
      <c r="AE39" s="10">
        <f t="shared" si="42"/>
        <v>7</v>
      </c>
      <c r="AF39" s="10">
        <f t="shared" si="42"/>
        <v>1</v>
      </c>
      <c r="AG39" s="10">
        <f t="shared" si="42"/>
        <v>6</v>
      </c>
      <c r="AH39" s="10">
        <f t="shared" si="42"/>
        <v>1</v>
      </c>
      <c r="AI39" s="10">
        <f t="shared" si="42"/>
        <v>2</v>
      </c>
      <c r="AJ39" s="10">
        <f t="shared" si="42"/>
        <v>7</v>
      </c>
      <c r="AK39" s="10">
        <f t="shared" si="42"/>
        <v>6</v>
      </c>
      <c r="AL39" s="10">
        <f t="shared" si="42"/>
        <v>3</v>
      </c>
      <c r="AM39" s="10">
        <f t="shared" si="42"/>
        <v>1</v>
      </c>
      <c r="AN39" s="10">
        <f t="shared" si="42"/>
        <v>2</v>
      </c>
      <c r="AO39" s="10">
        <f t="shared" si="42"/>
        <v>2</v>
      </c>
      <c r="AP39" s="10">
        <f t="shared" si="42"/>
        <v>2</v>
      </c>
      <c r="AQ39" s="10">
        <f t="shared" si="42"/>
        <v>5</v>
      </c>
      <c r="AR39" s="10">
        <f t="shared" si="42"/>
        <v>4</v>
      </c>
      <c r="AS39" s="10">
        <f t="shared" si="42"/>
        <v>6</v>
      </c>
      <c r="AT39" s="10">
        <f t="shared" si="42"/>
        <v>3</v>
      </c>
      <c r="AX39" s="11">
        <f>SUM(AX3:AX38)</f>
        <v>175</v>
      </c>
      <c r="AY39" s="11">
        <f>SUM(AY3:AY38)</f>
        <v>73</v>
      </c>
      <c r="AZ39" s="11">
        <f>SUM(AZ3:AZ38)</f>
        <v>40</v>
      </c>
      <c r="BA39" s="11">
        <f>SUM(BA3:BA38)</f>
        <v>12</v>
      </c>
      <c r="BB39" s="11">
        <f>SUM(BB3:BB38)</f>
        <v>21</v>
      </c>
    </row>
    <row r="40" spans="1:57" s="10" customFormat="1" x14ac:dyDescent="0.3">
      <c r="AY40" s="48">
        <f>AY39/AX39</f>
        <v>0.41714285714285715</v>
      </c>
    </row>
    <row r="41" spans="1:57" s="5" customFormat="1" x14ac:dyDescent="0.3">
      <c r="A41" s="23" t="s">
        <v>24</v>
      </c>
      <c r="D41" s="54" t="s">
        <v>20</v>
      </c>
      <c r="E41" s="54"/>
      <c r="F41" s="54"/>
      <c r="G41" s="54" t="s">
        <v>20</v>
      </c>
      <c r="H41" s="54" t="s">
        <v>20</v>
      </c>
      <c r="I41" s="54" t="s">
        <v>20</v>
      </c>
      <c r="J41" s="54" t="s">
        <v>20</v>
      </c>
      <c r="K41" s="54" t="s">
        <v>20</v>
      </c>
      <c r="L41" s="54" t="s">
        <v>20</v>
      </c>
      <c r="M41" s="54"/>
      <c r="N41" s="54" t="s">
        <v>20</v>
      </c>
      <c r="O41" s="54" t="s">
        <v>20</v>
      </c>
      <c r="P41" s="54"/>
      <c r="Q41" s="54"/>
      <c r="R41" s="54"/>
      <c r="S41" s="54"/>
      <c r="T41" s="54" t="s">
        <v>15</v>
      </c>
      <c r="U41" s="54"/>
      <c r="V41" s="54" t="s">
        <v>20</v>
      </c>
      <c r="W41" s="54"/>
      <c r="X41" s="54" t="s">
        <v>20</v>
      </c>
      <c r="Y41" s="54"/>
      <c r="Z41" s="54" t="s">
        <v>20</v>
      </c>
      <c r="AA41" s="54" t="s">
        <v>20</v>
      </c>
      <c r="AB41" s="54" t="s">
        <v>20</v>
      </c>
      <c r="AC41" s="54" t="s">
        <v>20</v>
      </c>
      <c r="AD41" s="54"/>
      <c r="AE41" s="54" t="s">
        <v>20</v>
      </c>
      <c r="AF41" s="54" t="s">
        <v>20</v>
      </c>
      <c r="AG41" s="54" t="s">
        <v>20</v>
      </c>
      <c r="AH41" s="54" t="s">
        <v>20</v>
      </c>
      <c r="AI41" s="54"/>
      <c r="AJ41" s="54" t="s">
        <v>20</v>
      </c>
      <c r="AK41" s="54" t="s">
        <v>15</v>
      </c>
      <c r="AL41" s="54"/>
      <c r="AM41" s="54"/>
      <c r="AN41" s="54" t="s">
        <v>20</v>
      </c>
      <c r="AO41" s="54" t="s">
        <v>20</v>
      </c>
      <c r="AP41" s="54"/>
      <c r="AQ41" s="54" t="s">
        <v>20</v>
      </c>
      <c r="AR41" s="54" t="s">
        <v>20</v>
      </c>
      <c r="AS41" s="54"/>
      <c r="AT41" s="54" t="s">
        <v>20</v>
      </c>
      <c r="AX41" s="5" t="s">
        <v>201</v>
      </c>
      <c r="AY41" s="49">
        <f>AY39/AY42</f>
        <v>1.6976744186046511</v>
      </c>
      <c r="AZ41" s="50" t="s">
        <v>202</v>
      </c>
    </row>
    <row r="42" spans="1:57" x14ac:dyDescent="0.3">
      <c r="H42" s="54" t="s">
        <v>15</v>
      </c>
      <c r="J42" s="54" t="s">
        <v>13</v>
      </c>
      <c r="K42" s="54" t="s">
        <v>15</v>
      </c>
      <c r="L42" s="54" t="s">
        <v>62</v>
      </c>
      <c r="X42" s="54" t="s">
        <v>15</v>
      </c>
      <c r="Y42" s="54"/>
      <c r="AB42" s="54" t="s">
        <v>62</v>
      </c>
      <c r="AC42" s="54" t="s">
        <v>15</v>
      </c>
      <c r="AE42" s="54" t="s">
        <v>15</v>
      </c>
      <c r="AJ42" s="23" t="s">
        <v>13</v>
      </c>
      <c r="AR42" s="54" t="s">
        <v>15</v>
      </c>
      <c r="AX42" s="13" t="s">
        <v>200</v>
      </c>
      <c r="AY42" s="14">
        <f>COUNTA(D39:AW39)</f>
        <v>43</v>
      </c>
    </row>
    <row r="43" spans="1:57" x14ac:dyDescent="0.3">
      <c r="L43" s="54" t="s">
        <v>37</v>
      </c>
      <c r="X43" s="54"/>
      <c r="Y43" s="54"/>
      <c r="AB43" s="54" t="s">
        <v>11</v>
      </c>
      <c r="AC43" s="54" t="s">
        <v>62</v>
      </c>
    </row>
    <row r="44" spans="1:57" x14ac:dyDescent="0.3">
      <c r="L44" s="54" t="s">
        <v>11</v>
      </c>
      <c r="AB44" s="54" t="s">
        <v>173</v>
      </c>
      <c r="AC44" s="54" t="s">
        <v>11</v>
      </c>
    </row>
  </sheetData>
  <autoFilter ref="A2:C44" xr:uid="{7094B1CC-9F3B-48F5-A947-8CE8DE6993EE}"/>
  <mergeCells count="15">
    <mergeCell ref="A30:A31"/>
    <mergeCell ref="B30:B31"/>
    <mergeCell ref="BD1:BE1"/>
    <mergeCell ref="W2:X2"/>
    <mergeCell ref="A3:A4"/>
    <mergeCell ref="B3:B4"/>
    <mergeCell ref="BD3:BD4"/>
    <mergeCell ref="BD30:BD31"/>
    <mergeCell ref="AK1:AL1"/>
    <mergeCell ref="A12:A13"/>
    <mergeCell ref="B12:B13"/>
    <mergeCell ref="BD12:BD13"/>
    <mergeCell ref="A14:A15"/>
    <mergeCell ref="B14:B15"/>
    <mergeCell ref="BD14:BD15"/>
  </mergeCells>
  <phoneticPr fontId="13" type="noConversion"/>
  <conditionalFormatting sqref="AY3:AY38 BA3:BC38">
    <cfRule type="cellIs" dxfId="1" priority="4" operator="equal">
      <formula>0</formula>
    </cfRule>
  </conditionalFormatting>
  <conditionalFormatting sqref="AZ3:AZ38">
    <cfRule type="cellIs" dxfId="0" priority="5" operator="equal">
      <formula>0</formula>
    </cfRule>
  </conditionalFormatting>
  <pageMargins left="0.25" right="0.25" top="0.75" bottom="0.75" header="0.3" footer="0.3"/>
  <pageSetup paperSize="9" scale="20" fitToHeight="0" orientation="landscape" r:id="rId1"/>
  <ignoredErrors>
    <ignoredError sqref="G3 K5 J8 L8:N8 L3:N3" twoDigitTextYear="1"/>
  </ignoredErrors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Résultats 2023-2024</vt:lpstr>
    </vt:vector>
  </TitlesOfParts>
  <Company>Docteur Foullu-Blanc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Foullu-Blanc</dc:creator>
  <cp:lastModifiedBy>Guillaume Gillet</cp:lastModifiedBy>
  <cp:lastPrinted>2025-02-08T11:36:25Z</cp:lastPrinted>
  <dcterms:created xsi:type="dcterms:W3CDTF">2020-03-11T16:06:34Z</dcterms:created>
  <dcterms:modified xsi:type="dcterms:W3CDTF">2025-02-08T11:36:47Z</dcterms:modified>
</cp:coreProperties>
</file>