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Dropbox\LaRiposte Tassin\40-Palmarès - Bilan Compets\"/>
    </mc:Choice>
  </mc:AlternateContent>
  <xr:revisionPtr revIDLastSave="0" documentId="13_ncr:1_{52F39C87-B41E-469D-B378-051EA242AB6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ésultats 2025-2026" sheetId="1" r:id="rId1"/>
  </sheets>
  <definedNames>
    <definedName name="_xlnm._FilterDatabase" localSheetId="0" hidden="1">'Résultats 2025-2026'!$A$2:$C$52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49" i="1" l="1"/>
  <c r="BH50" i="1"/>
  <c r="BH51" i="1"/>
  <c r="BH48" i="1"/>
  <c r="BH52" i="1"/>
  <c r="BG46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E46" i="1"/>
  <c r="BF46" i="1"/>
  <c r="BB46" i="1"/>
  <c r="AV46" i="1"/>
  <c r="BL45" i="1"/>
  <c r="BK44" i="1"/>
  <c r="BK45" i="1"/>
  <c r="BJ39" i="1"/>
  <c r="BJ40" i="1"/>
  <c r="BJ41" i="1"/>
  <c r="BJ42" i="1"/>
  <c r="BJ43" i="1"/>
  <c r="BJ44" i="1"/>
  <c r="BH44" i="1"/>
  <c r="AQ46" i="1"/>
  <c r="BJ45" i="1"/>
  <c r="BH45" i="1"/>
  <c r="AK46" i="1"/>
  <c r="AL46" i="1"/>
  <c r="AM46" i="1"/>
  <c r="AN46" i="1"/>
  <c r="AO46" i="1"/>
  <c r="AP46" i="1"/>
  <c r="AR46" i="1"/>
  <c r="AF46" i="1"/>
  <c r="BL6" i="1"/>
  <c r="BL7" i="1"/>
  <c r="BL8" i="1"/>
  <c r="BL9" i="1"/>
  <c r="BL10" i="1"/>
  <c r="BL11" i="1"/>
  <c r="BL12" i="1"/>
  <c r="BK6" i="1"/>
  <c r="BK7" i="1"/>
  <c r="BK8" i="1"/>
  <c r="BK9" i="1"/>
  <c r="BK10" i="1"/>
  <c r="BK11" i="1"/>
  <c r="BJ9" i="1"/>
  <c r="BJ10" i="1"/>
  <c r="BJ11" i="1"/>
  <c r="BH9" i="1"/>
  <c r="BH10" i="1"/>
  <c r="BL17" i="1"/>
  <c r="BL18" i="1"/>
  <c r="BL19" i="1"/>
  <c r="BL20" i="1"/>
  <c r="BL21" i="1"/>
  <c r="BK19" i="1"/>
  <c r="BK20" i="1"/>
  <c r="BK21" i="1"/>
  <c r="AC46" i="1"/>
  <c r="AD46" i="1"/>
  <c r="BK17" i="1"/>
  <c r="BK18" i="1"/>
  <c r="AA46" i="1"/>
  <c r="AB46" i="1"/>
  <c r="AE46" i="1"/>
  <c r="Z46" i="1"/>
  <c r="X46" i="1"/>
  <c r="Y46" i="1"/>
  <c r="T46" i="1"/>
  <c r="U46" i="1"/>
  <c r="S46" i="1"/>
  <c r="V46" i="1"/>
  <c r="Q46" i="1"/>
  <c r="BL4" i="1"/>
  <c r="BL5" i="1"/>
  <c r="BL13" i="1"/>
  <c r="BL14" i="1"/>
  <c r="BL15" i="1"/>
  <c r="BL16" i="1"/>
  <c r="BK4" i="1"/>
  <c r="BK5" i="1"/>
  <c r="BK12" i="1"/>
  <c r="BK13" i="1"/>
  <c r="BK14" i="1"/>
  <c r="BK15" i="1"/>
  <c r="BK16" i="1"/>
  <c r="BJ4" i="1"/>
  <c r="BJ5" i="1"/>
  <c r="BJ6" i="1"/>
  <c r="BJ7" i="1"/>
  <c r="BJ8" i="1"/>
  <c r="BJ12" i="1"/>
  <c r="BJ13" i="1"/>
  <c r="BJ14" i="1"/>
  <c r="BJ15" i="1"/>
  <c r="BJ16" i="1"/>
  <c r="BH12" i="1"/>
  <c r="BH13" i="1"/>
  <c r="BH14" i="1"/>
  <c r="BH15" i="1"/>
  <c r="BH16" i="1"/>
  <c r="BH17" i="1"/>
  <c r="N46" i="1"/>
  <c r="O46" i="1"/>
  <c r="P46" i="1"/>
  <c r="H46" i="1"/>
  <c r="I46" i="1"/>
  <c r="E46" i="1"/>
  <c r="F46" i="1"/>
  <c r="G46" i="1"/>
  <c r="BH7" i="1"/>
  <c r="BH8" i="1"/>
  <c r="BH11" i="1"/>
  <c r="AT46" i="1"/>
  <c r="AI46" i="1"/>
  <c r="BD46" i="1"/>
  <c r="AW46" i="1"/>
  <c r="AX46" i="1"/>
  <c r="AY46" i="1"/>
  <c r="AZ46" i="1"/>
  <c r="BA46" i="1"/>
  <c r="BC46" i="1"/>
  <c r="AU46" i="1"/>
  <c r="AJ46" i="1"/>
  <c r="AG46" i="1"/>
  <c r="AH46" i="1"/>
  <c r="W46" i="1"/>
  <c r="R46" i="1"/>
  <c r="L46" i="1"/>
  <c r="M46" i="1"/>
  <c r="J46" i="1"/>
  <c r="AS46" i="1"/>
  <c r="D46" i="1"/>
  <c r="BH4" i="1"/>
  <c r="BK3" i="1"/>
  <c r="BL3" i="1"/>
  <c r="BH5" i="1"/>
  <c r="BH6" i="1"/>
  <c r="K46" i="1"/>
  <c r="BH3" i="1"/>
  <c r="BJ3" i="1"/>
  <c r="BH46" i="1" l="1"/>
  <c r="BI43" i="1"/>
  <c r="BM43" i="1" s="1"/>
  <c r="BI36" i="1"/>
  <c r="BM36" i="1" s="1"/>
  <c r="BI12" i="1"/>
  <c r="BM12" i="1" s="1"/>
  <c r="BI20" i="1"/>
  <c r="BM20" i="1" s="1"/>
  <c r="BI35" i="1"/>
  <c r="BM35" i="1" s="1"/>
  <c r="BI15" i="1"/>
  <c r="BI17" i="1"/>
  <c r="BM17" i="1" s="1"/>
  <c r="BI14" i="1"/>
  <c r="BI13" i="1"/>
  <c r="BM13" i="1" s="1"/>
  <c r="BI40" i="1"/>
  <c r="BM40" i="1" s="1"/>
  <c r="BI41" i="1"/>
  <c r="BM41" i="1" s="1"/>
  <c r="BI8" i="1"/>
  <c r="BI28" i="1"/>
  <c r="BM28" i="1" s="1"/>
  <c r="BI7" i="1"/>
  <c r="BM7" i="1" s="1"/>
  <c r="BI16" i="1"/>
  <c r="BI19" i="1"/>
  <c r="BM19" i="1" s="1"/>
  <c r="BI11" i="1"/>
  <c r="BM11" i="1" s="1"/>
  <c r="BI27" i="1"/>
  <c r="BM27" i="1" s="1"/>
  <c r="BI21" i="1"/>
  <c r="BM21" i="1" s="1"/>
  <c r="BI10" i="1"/>
  <c r="BM10" i="1" s="1"/>
  <c r="BI31" i="1"/>
  <c r="BM31" i="1" s="1"/>
  <c r="BI23" i="1"/>
  <c r="BM23" i="1" s="1"/>
  <c r="BI42" i="1"/>
  <c r="BM42" i="1" s="1"/>
  <c r="BI34" i="1"/>
  <c r="BM34" i="1" s="1"/>
  <c r="BI26" i="1"/>
  <c r="BM26" i="1" s="1"/>
  <c r="BI25" i="1"/>
  <c r="BM25" i="1" s="1"/>
  <c r="BI9" i="1"/>
  <c r="BM9" i="1" s="1"/>
  <c r="BI33" i="1"/>
  <c r="BM33" i="1" s="1"/>
  <c r="BI18" i="1"/>
  <c r="BM18" i="1" s="1"/>
  <c r="BI44" i="1"/>
  <c r="BM44" i="1" s="1"/>
  <c r="BI38" i="1"/>
  <c r="BM38" i="1" s="1"/>
  <c r="BI30" i="1"/>
  <c r="BM30" i="1" s="1"/>
  <c r="BI22" i="1"/>
  <c r="BM22" i="1" s="1"/>
  <c r="BI32" i="1"/>
  <c r="BM32" i="1" s="1"/>
  <c r="BI24" i="1"/>
  <c r="BM24" i="1" s="1"/>
  <c r="BI39" i="1"/>
  <c r="BM39" i="1" s="1"/>
  <c r="BI37" i="1"/>
  <c r="BM37" i="1" s="1"/>
  <c r="BI29" i="1"/>
  <c r="BM29" i="1" s="1"/>
  <c r="BI45" i="1"/>
  <c r="BM45" i="1" s="1"/>
  <c r="BM49" i="1"/>
  <c r="BI4" i="1"/>
  <c r="BM4" i="1" s="1"/>
  <c r="BM15" i="1"/>
  <c r="BI6" i="1"/>
  <c r="BO6" i="1" s="1"/>
  <c r="BI5" i="1"/>
  <c r="BM5" i="1" s="1"/>
  <c r="BI3" i="1"/>
  <c r="BM3" i="1" s="1"/>
  <c r="BK46" i="1"/>
  <c r="BL46" i="1"/>
  <c r="BJ46" i="1"/>
  <c r="BO35" i="1" l="1"/>
  <c r="BN35" i="1" s="1"/>
  <c r="BO40" i="1"/>
  <c r="BN40" i="1" s="1"/>
  <c r="BO27" i="1"/>
  <c r="BN27" i="1" s="1"/>
  <c r="BO25" i="1"/>
  <c r="BN25" i="1" s="1"/>
  <c r="BO39" i="1"/>
  <c r="BN39" i="1" s="1"/>
  <c r="BO26" i="1"/>
  <c r="BN26" i="1" s="1"/>
  <c r="BO28" i="1"/>
  <c r="BN28" i="1" s="1"/>
  <c r="BO42" i="1"/>
  <c r="BN42" i="1" s="1"/>
  <c r="BO43" i="1"/>
  <c r="BN43" i="1" s="1"/>
  <c r="BO45" i="1"/>
  <c r="BN45" i="1" s="1"/>
  <c r="BO44" i="1"/>
  <c r="BN44" i="1" s="1"/>
  <c r="BO41" i="1"/>
  <c r="BN41" i="1" s="1"/>
  <c r="BO36" i="1"/>
  <c r="BN36" i="1" s="1"/>
  <c r="BO9" i="1"/>
  <c r="BN9" i="1" s="1"/>
  <c r="BO31" i="1"/>
  <c r="BN31" i="1" s="1"/>
  <c r="BO8" i="1"/>
  <c r="BN8" i="1" s="1"/>
  <c r="BM8" i="1"/>
  <c r="BO38" i="1"/>
  <c r="BO33" i="1"/>
  <c r="BN33" i="1" s="1"/>
  <c r="BO32" i="1"/>
  <c r="BN32" i="1" s="1"/>
  <c r="BO37" i="1"/>
  <c r="BO34" i="1"/>
  <c r="BN34" i="1" s="1"/>
  <c r="BO29" i="1"/>
  <c r="BN29" i="1" s="1"/>
  <c r="BO30" i="1"/>
  <c r="BN30" i="1" s="1"/>
  <c r="BO19" i="1"/>
  <c r="BN19" i="1" s="1"/>
  <c r="BO4" i="1"/>
  <c r="BO22" i="1"/>
  <c r="BO17" i="1"/>
  <c r="BO13" i="1"/>
  <c r="BO15" i="1"/>
  <c r="BN15" i="1" s="1"/>
  <c r="BO23" i="1"/>
  <c r="BN23" i="1" s="1"/>
  <c r="BO14" i="1"/>
  <c r="BM14" i="1"/>
  <c r="BO18" i="1"/>
  <c r="BN18" i="1" s="1"/>
  <c r="BO16" i="1"/>
  <c r="BM16" i="1"/>
  <c r="BO21" i="1"/>
  <c r="BO24" i="1"/>
  <c r="BN24" i="1" s="1"/>
  <c r="BO5" i="1"/>
  <c r="BN5" i="1" s="1"/>
  <c r="BO10" i="1"/>
  <c r="BN10" i="1" s="1"/>
  <c r="BO20" i="1"/>
  <c r="BN20" i="1" s="1"/>
  <c r="BM6" i="1"/>
  <c r="BO12" i="1"/>
  <c r="BO11" i="1"/>
  <c r="BO7" i="1"/>
  <c r="BN6" i="1" s="1"/>
  <c r="BO3" i="1"/>
  <c r="BI46" i="1"/>
  <c r="BI48" i="1" s="1"/>
  <c r="BN21" i="1" l="1"/>
  <c r="BN16" i="1"/>
  <c r="BN13" i="1"/>
  <c r="BN11" i="1"/>
  <c r="BN3" i="1"/>
  <c r="BI47" i="1"/>
  <c r="BN37" i="1"/>
</calcChain>
</file>

<file path=xl/sharedStrings.xml><?xml version="1.0" encoding="utf-8"?>
<sst xmlns="http://schemas.openxmlformats.org/spreadsheetml/2006/main" count="492" uniqueCount="334">
  <si>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</si>
  <si>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</si>
  <si>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</si>
  <si>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</si>
  <si>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</si>
  <si>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</si>
  <si>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</si>
  <si>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</si>
  <si>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</si>
  <si>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</si>
  <si>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M15</t>
  </si>
  <si>
    <t>Guillaume</t>
  </si>
  <si>
    <t>Gillet</t>
  </si>
  <si>
    <t>Antoine</t>
  </si>
  <si>
    <t>V2</t>
  </si>
  <si>
    <t>Marseille</t>
  </si>
  <si>
    <t>Théolan</t>
  </si>
  <si>
    <t>Vildrac</t>
  </si>
  <si>
    <t>Nb</t>
  </si>
  <si>
    <t>Arbitre(s)</t>
  </si>
  <si>
    <t>Cat</t>
  </si>
  <si>
    <t>Pts</t>
  </si>
  <si>
    <t>Julien-Cédric</t>
  </si>
  <si>
    <t>Ethan</t>
  </si>
  <si>
    <t>Broggini</t>
  </si>
  <si>
    <t>M11</t>
  </si>
  <si>
    <t>Loucian</t>
  </si>
  <si>
    <t>Lancial</t>
  </si>
  <si>
    <t>Pierre</t>
  </si>
  <si>
    <t>Wiatr</t>
  </si>
  <si>
    <t>Raphaël</t>
  </si>
  <si>
    <t>Chaverot</t>
  </si>
  <si>
    <t>Louis</t>
  </si>
  <si>
    <t>Charmetant</t>
  </si>
  <si>
    <t>Roux</t>
  </si>
  <si>
    <t>Thimothée</t>
  </si>
  <si>
    <t>Maes</t>
  </si>
  <si>
    <t>Ryan</t>
  </si>
  <si>
    <t>Henstock</t>
  </si>
  <si>
    <t>V1</t>
  </si>
  <si>
    <t>Sénior</t>
  </si>
  <si>
    <t>Nb
Compet</t>
  </si>
  <si>
    <t>De Saint André</t>
  </si>
  <si>
    <t>1/2 Finale FDJ
Livry</t>
  </si>
  <si>
    <t>Foucauld</t>
  </si>
  <si>
    <t>Arthur</t>
  </si>
  <si>
    <t>Chevalerias</t>
  </si>
  <si>
    <t>ARAMIS 
Equip M15</t>
  </si>
  <si>
    <t>M17</t>
  </si>
  <si>
    <t>nb Compet</t>
  </si>
  <si>
    <t>Ratio</t>
  </si>
  <si>
    <t>Podium / compet</t>
  </si>
  <si>
    <t>Fête de L'épée
EOL</t>
  </si>
  <si>
    <t>Coach(s)</t>
  </si>
  <si>
    <t>2/30</t>
  </si>
  <si>
    <t>20/30</t>
  </si>
  <si>
    <t>Reg Aura M17 
Privas</t>
  </si>
  <si>
    <t>14/22</t>
  </si>
  <si>
    <t>EN1 - M20
Rodez</t>
  </si>
  <si>
    <t>EN1 - M17
Rodez</t>
  </si>
  <si>
    <t>Challenge Modial M17
Grenoble</t>
  </si>
  <si>
    <t>9/13</t>
  </si>
  <si>
    <t>Olivia</t>
  </si>
  <si>
    <t>Michel</t>
  </si>
  <si>
    <t>Marin</t>
  </si>
  <si>
    <t>St Sigolène Régional
Sénior</t>
  </si>
  <si>
    <t>EN2 - M17
Montélimar</t>
  </si>
  <si>
    <t>EN2 - M17
Le Havre</t>
  </si>
  <si>
    <t>Décines
Circuit Dept
M9/M11/M13/M15</t>
  </si>
  <si>
    <t>2/9</t>
  </si>
  <si>
    <t xml:space="preserve"> </t>
  </si>
  <si>
    <t>EN4 - M17
Equipe
Laon</t>
  </si>
  <si>
    <t>2/6</t>
  </si>
  <si>
    <t>Robin</t>
  </si>
  <si>
    <t>Collier</t>
  </si>
  <si>
    <t>Océane</t>
  </si>
  <si>
    <t>Sorel</t>
  </si>
  <si>
    <t>Margitay</t>
  </si>
  <si>
    <t>3/12</t>
  </si>
  <si>
    <t>6/16</t>
  </si>
  <si>
    <t>Clément</t>
  </si>
  <si>
    <t>Blue Touche 
Vienne</t>
  </si>
  <si>
    <t>9/30</t>
  </si>
  <si>
    <t>7/30</t>
  </si>
  <si>
    <t>10/30</t>
  </si>
  <si>
    <t>13/30</t>
  </si>
  <si>
    <t>12/30</t>
  </si>
  <si>
    <t>19/30</t>
  </si>
  <si>
    <t>25/30</t>
  </si>
  <si>
    <t>8/30</t>
  </si>
  <si>
    <t>Challenge Vercingétorix Clermont-fd</t>
  </si>
  <si>
    <t>Challenge L7T
Lamastre</t>
  </si>
  <si>
    <t>5/9</t>
  </si>
  <si>
    <t>Timéo</t>
  </si>
  <si>
    <t>3/37</t>
  </si>
  <si>
    <t>13/37</t>
  </si>
  <si>
    <t>25/37</t>
  </si>
  <si>
    <t>8/37</t>
  </si>
  <si>
    <t>7/37</t>
  </si>
  <si>
    <t>15/37</t>
  </si>
  <si>
    <t>Tournoi de la Jeunesse
Geneve</t>
  </si>
  <si>
    <t>7/22</t>
  </si>
  <si>
    <t>22/51</t>
  </si>
  <si>
    <t>33/51</t>
  </si>
  <si>
    <t>35/51</t>
  </si>
  <si>
    <t>5/51</t>
  </si>
  <si>
    <t>29/51</t>
  </si>
  <si>
    <t>Dept Drome Ardeche
Privas</t>
  </si>
  <si>
    <t>6/9</t>
  </si>
  <si>
    <t>Reg Aura M13
Valence</t>
  </si>
  <si>
    <r>
      <rPr>
        <b/>
        <sz val="9"/>
        <color theme="1"/>
        <rFont val="Calibri (Corps)"/>
      </rPr>
      <t xml:space="preserve">Zone Aura M15 </t>
    </r>
    <r>
      <rPr>
        <b/>
        <sz val="9"/>
        <color theme="1"/>
        <rFont val="Calibri"/>
        <family val="2"/>
        <scheme val="minor"/>
      </rPr>
      <t>(H2036)
Valence</t>
    </r>
  </si>
  <si>
    <t>10/31</t>
  </si>
  <si>
    <t>21/31</t>
  </si>
  <si>
    <t>6/31</t>
  </si>
  <si>
    <t>Erin</t>
  </si>
  <si>
    <t>1/60</t>
  </si>
  <si>
    <t>3/60</t>
  </si>
  <si>
    <t>5/60</t>
  </si>
  <si>
    <t>38/60</t>
  </si>
  <si>
    <t>100/273</t>
  </si>
  <si>
    <t>209/273</t>
  </si>
  <si>
    <t>25/270</t>
  </si>
  <si>
    <t>37/270</t>
  </si>
  <si>
    <t>Daphnée</t>
  </si>
  <si>
    <t>Circuit dept
M9/M11/M13
Lyon</t>
  </si>
  <si>
    <t>Timothée</t>
  </si>
  <si>
    <t>Gelin</t>
  </si>
  <si>
    <t>30/30</t>
  </si>
  <si>
    <t>21/30</t>
  </si>
  <si>
    <t>17/30</t>
  </si>
  <si>
    <t>26/30</t>
  </si>
  <si>
    <t>Irela</t>
  </si>
  <si>
    <t>Larvaron</t>
  </si>
  <si>
    <t>M9</t>
  </si>
  <si>
    <t>Luc</t>
  </si>
  <si>
    <t>10/15</t>
  </si>
  <si>
    <t>6/15</t>
  </si>
  <si>
    <t>13/15</t>
  </si>
  <si>
    <t>3/20</t>
  </si>
  <si>
    <t>13/20</t>
  </si>
  <si>
    <t>30/32</t>
  </si>
  <si>
    <t>18/249</t>
  </si>
  <si>
    <t>216/249</t>
  </si>
  <si>
    <t>36/249</t>
  </si>
  <si>
    <t>138/249</t>
  </si>
  <si>
    <t>Massot</t>
  </si>
  <si>
    <t>2/82</t>
  </si>
  <si>
    <t>Aymeric</t>
  </si>
  <si>
    <t>Dept Drome Ardeche
Annonay</t>
  </si>
  <si>
    <t>7/14</t>
  </si>
  <si>
    <t>2/17</t>
  </si>
  <si>
    <t>87/212</t>
  </si>
  <si>
    <t>151/212</t>
  </si>
  <si>
    <t>160/212</t>
  </si>
  <si>
    <t>Caluire</t>
  </si>
  <si>
    <t>9/49</t>
  </si>
  <si>
    <t>10/25</t>
  </si>
  <si>
    <t>48/49</t>
  </si>
  <si>
    <t>8/14</t>
  </si>
  <si>
    <t>6/29</t>
  </si>
  <si>
    <t>Montluçon Regional
M17 / Séniors</t>
  </si>
  <si>
    <t>Montluçon Regional
M15 / Vétérans</t>
  </si>
  <si>
    <t>1/24</t>
  </si>
  <si>
    <t>5/24</t>
  </si>
  <si>
    <t>13/24</t>
  </si>
  <si>
    <t>1/18</t>
  </si>
  <si>
    <t>3/18</t>
  </si>
  <si>
    <t>15/18</t>
  </si>
  <si>
    <t>6/11</t>
  </si>
  <si>
    <t>Nargeollet</t>
  </si>
  <si>
    <t>Dept Drome Ardéche M11
Chabeuil</t>
  </si>
  <si>
    <t>Zone 
M13 &amp; M17
Aix en Prov.</t>
  </si>
  <si>
    <t>1/49</t>
  </si>
  <si>
    <t>16/49</t>
  </si>
  <si>
    <t>6/18</t>
  </si>
  <si>
    <t>9/14</t>
  </si>
  <si>
    <t>11/18</t>
  </si>
  <si>
    <t>Zone M15/M20
BSA</t>
  </si>
  <si>
    <t>18/30</t>
  </si>
  <si>
    <t>1/69</t>
  </si>
  <si>
    <t>18/69</t>
  </si>
  <si>
    <t>33/69</t>
  </si>
  <si>
    <t>24/69</t>
  </si>
  <si>
    <t>10 et 11 Janv</t>
  </si>
  <si>
    <t>Dule en Duo
Bron
M11 - M20</t>
  </si>
  <si>
    <t>1/13</t>
  </si>
  <si>
    <t>3/5</t>
  </si>
  <si>
    <t>7/10</t>
  </si>
  <si>
    <t>2/19</t>
  </si>
  <si>
    <t>11/19</t>
  </si>
  <si>
    <t>9/11</t>
  </si>
  <si>
    <t>13/18</t>
  </si>
  <si>
    <r>
      <t xml:space="preserve">Annonay
</t>
    </r>
    <r>
      <rPr>
        <sz val="10"/>
        <color theme="1"/>
        <rFont val="Calibri"/>
        <family val="2"/>
        <scheme val="minor"/>
      </rPr>
      <t>M11/M13/M15</t>
    </r>
  </si>
  <si>
    <t>2/4</t>
  </si>
  <si>
    <t>Anouk</t>
  </si>
  <si>
    <t>Dassonville</t>
  </si>
  <si>
    <t>3/6</t>
  </si>
  <si>
    <t>8/18</t>
  </si>
  <si>
    <t>16/33</t>
  </si>
  <si>
    <t>13/33</t>
  </si>
  <si>
    <t>2/26</t>
  </si>
  <si>
    <t>20/26</t>
  </si>
  <si>
    <t>3/26</t>
  </si>
  <si>
    <t>10/16</t>
  </si>
  <si>
    <t>11/33</t>
  </si>
  <si>
    <t>Toulon
1/4 finale FdJ</t>
  </si>
  <si>
    <t>2/63</t>
  </si>
  <si>
    <t>17/63</t>
  </si>
  <si>
    <t>11/63</t>
  </si>
  <si>
    <t>26/63</t>
  </si>
  <si>
    <t>Moirans</t>
  </si>
  <si>
    <t>12/15</t>
  </si>
  <si>
    <t>8/15</t>
  </si>
  <si>
    <t>7/16</t>
  </si>
  <si>
    <t>9/12</t>
  </si>
  <si>
    <t>Autun
M17</t>
  </si>
  <si>
    <t>15/16</t>
  </si>
  <si>
    <t>43/231</t>
  </si>
  <si>
    <t>144/231</t>
  </si>
  <si>
    <t>218/231</t>
  </si>
  <si>
    <t>40/231</t>
  </si>
  <si>
    <t>200/231</t>
  </si>
  <si>
    <t>106/231</t>
  </si>
  <si>
    <t>Emma</t>
  </si>
  <si>
    <t>Moumen</t>
  </si>
  <si>
    <t>Hugo</t>
  </si>
  <si>
    <t>Wu</t>
  </si>
  <si>
    <t>Tournoi de Tassin</t>
  </si>
  <si>
    <t>5/10</t>
  </si>
  <si>
    <t>7/7</t>
  </si>
  <si>
    <t>3/16</t>
  </si>
  <si>
    <t>8/28</t>
  </si>
  <si>
    <t>1/16</t>
  </si>
  <si>
    <t>14/28</t>
  </si>
  <si>
    <t>2/28</t>
  </si>
  <si>
    <t>2/24</t>
  </si>
  <si>
    <t>Mathieu</t>
  </si>
  <si>
    <t>Dufaur</t>
  </si>
  <si>
    <t>1/28</t>
  </si>
  <si>
    <t>7/23</t>
  </si>
  <si>
    <t>18/24</t>
  </si>
  <si>
    <t>3/11</t>
  </si>
  <si>
    <t>5/16</t>
  </si>
  <si>
    <t>Constantin</t>
  </si>
  <si>
    <t>Rey-Coquais</t>
  </si>
  <si>
    <t>10/24</t>
  </si>
  <si>
    <t>5/34</t>
  </si>
  <si>
    <t>Corbas
Chpts Reg Equipe</t>
  </si>
  <si>
    <t>1/15</t>
  </si>
  <si>
    <t>6/10</t>
  </si>
  <si>
    <t>6/24</t>
  </si>
  <si>
    <t>Tournoi des Jeunes Pousse
Valence</t>
  </si>
  <si>
    <t>3/13</t>
  </si>
  <si>
    <t>8/13</t>
  </si>
  <si>
    <t>Divonne
Challenge</t>
  </si>
  <si>
    <t>Vénissieux
M11/M13</t>
  </si>
  <si>
    <t>Vénissieux
Ref Vétérans</t>
  </si>
  <si>
    <t>3/10</t>
  </si>
  <si>
    <t>Nathan</t>
  </si>
  <si>
    <t>6/14</t>
  </si>
  <si>
    <t>Armand</t>
  </si>
  <si>
    <t>Mardirossian</t>
  </si>
  <si>
    <t>V3</t>
  </si>
  <si>
    <t>3/4</t>
  </si>
  <si>
    <t>19/231</t>
  </si>
  <si>
    <t>69/231</t>
  </si>
  <si>
    <t>72/231</t>
  </si>
  <si>
    <t>124/231</t>
  </si>
  <si>
    <t>EN 4 - Sénior
Nimes</t>
  </si>
  <si>
    <t>EN 4 - M20
Nîmes</t>
  </si>
  <si>
    <t>EN 4 - M17
Nimes</t>
  </si>
  <si>
    <t>282/310</t>
  </si>
  <si>
    <t>55/222</t>
  </si>
  <si>
    <t>196/222</t>
  </si>
  <si>
    <t>36/205</t>
  </si>
  <si>
    <t>121/205</t>
  </si>
  <si>
    <t>133/205</t>
  </si>
  <si>
    <t>109/205</t>
  </si>
  <si>
    <t>EN 4 - Vétérans
Clermont-fd</t>
  </si>
  <si>
    <t>87/101</t>
  </si>
  <si>
    <t xml:space="preserve"> 25 et 26 avril 25</t>
  </si>
  <si>
    <t>Rég Sénior
Bourg st Andéol</t>
  </si>
  <si>
    <t>4/11</t>
  </si>
  <si>
    <t>Delphinades
Villefontaine
M11/M13</t>
  </si>
  <si>
    <t>1/14</t>
  </si>
  <si>
    <t>1/4</t>
  </si>
  <si>
    <t>Sébastien</t>
  </si>
  <si>
    <t>Cottignies</t>
  </si>
  <si>
    <t>1/6</t>
  </si>
  <si>
    <t>7/11</t>
  </si>
  <si>
    <t>Vichy
Tournoi Amical
M17/Sénior</t>
  </si>
  <si>
    <t>2/13</t>
  </si>
  <si>
    <t>14/14</t>
  </si>
  <si>
    <t>Chpts France M17
Corbas</t>
  </si>
  <si>
    <t>Chpts France Equipe M17
Corbas</t>
  </si>
  <si>
    <t>7/36</t>
  </si>
  <si>
    <t>31/84</t>
  </si>
  <si>
    <t>6/84</t>
  </si>
  <si>
    <t>2/8</t>
  </si>
  <si>
    <t>9/15</t>
  </si>
  <si>
    <t>7/15</t>
  </si>
  <si>
    <t>Chpt Rhône
M9/M11/M13/M15
St Pierre Chandieu</t>
  </si>
  <si>
    <t>2/5</t>
  </si>
  <si>
    <t>5/17</t>
  </si>
  <si>
    <t>3/17</t>
  </si>
  <si>
    <t>Alberic</t>
  </si>
  <si>
    <t>Le Guen</t>
  </si>
  <si>
    <t>15/17</t>
  </si>
  <si>
    <t>3/22</t>
  </si>
  <si>
    <t>2/10</t>
  </si>
  <si>
    <t>2/12</t>
  </si>
  <si>
    <t>Augustin</t>
  </si>
  <si>
    <t>Sapine</t>
  </si>
  <si>
    <t>5/13</t>
  </si>
  <si>
    <t>9-10 mai 26</t>
  </si>
  <si>
    <t>22-23 mai 26</t>
  </si>
  <si>
    <t>CD Isère
Moirans</t>
  </si>
  <si>
    <t>Chpts France Sénior
Dijon</t>
  </si>
  <si>
    <t>20/127</t>
  </si>
  <si>
    <t>2/114</t>
  </si>
  <si>
    <t>48/114</t>
  </si>
  <si>
    <t>75/114</t>
  </si>
  <si>
    <t>15/30</t>
  </si>
  <si>
    <t>22/30</t>
  </si>
  <si>
    <t>3/8</t>
  </si>
  <si>
    <t>Vaujany</t>
  </si>
  <si>
    <t>5/11</t>
  </si>
  <si>
    <t>Fête des Jeunes
Paris</t>
  </si>
  <si>
    <t>FdJ Equip.
Paris</t>
  </si>
  <si>
    <t>Coupe de France M13
Albi</t>
  </si>
  <si>
    <t>Coupe de France Equip M13
Albi</t>
  </si>
  <si>
    <t>27/165</t>
  </si>
  <si>
    <t>110/165</t>
  </si>
  <si>
    <t>10/58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</si>
</sst>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Corps)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1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4" fontId="2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52"/>
  <sheetViews>
    <sheetView tabSelected="1" zoomScale="70" zoomScaleNormal="70" workbookViewId="0">
      <pane xSplit="3" ySplit="2" topLeftCell="AV27" activePane="bottomRight" state="frozen"/>
      <selection pane="topRight" activeCell="D1" sqref="D1"/>
      <selection pane="bottomLeft" activeCell="A3" sqref="A3"/>
      <selection pane="bottomRight" activeCell="BF7" sqref="BF7"/>
    </sheetView>
  </sheetViews>
  <sheetFormatPr baseColWidth="10" defaultColWidth="10.796875" defaultRowHeight="18" x14ac:dyDescent="0.3"/>
  <cols>
    <col min="1" max="1" width="15.296875" style="12" bestFit="1" customWidth="1"/>
    <col min="2" max="2" width="15.69921875" style="12" bestFit="1" customWidth="1"/>
    <col min="3" max="3" width="10.796875" style="12" bestFit="1" customWidth="1"/>
    <col min="4" max="4" width="13.796875" style="12" bestFit="1" customWidth="1"/>
    <col min="5" max="5" width="11.19921875" style="12" bestFit="1" customWidth="1"/>
    <col min="6" max="7" width="11.5" style="12" bestFit="1" customWidth="1"/>
    <col min="8" max="8" width="11" style="12" bestFit="1" customWidth="1"/>
    <col min="9" max="9" width="10.296875" style="12" bestFit="1" customWidth="1"/>
    <col min="10" max="10" width="11.5" style="12" bestFit="1" customWidth="1"/>
    <col min="11" max="11" width="11" style="12" bestFit="1" customWidth="1"/>
    <col min="12" max="13" width="10.296875" style="12" bestFit="1" customWidth="1"/>
    <col min="14" max="15" width="10.296875" style="12" customWidth="1"/>
    <col min="16" max="16" width="10.19921875" style="12" bestFit="1" customWidth="1"/>
    <col min="17" max="17" width="10.19921875" style="12" customWidth="1"/>
    <col min="18" max="18" width="11.296875" style="12" bestFit="1" customWidth="1"/>
    <col min="19" max="21" width="11.296875" style="12" customWidth="1"/>
    <col min="22" max="22" width="10.5" style="12" customWidth="1"/>
    <col min="23" max="23" width="10.796875" style="12" bestFit="1" customWidth="1"/>
    <col min="24" max="25" width="10.796875" style="12" customWidth="1"/>
    <col min="26" max="26" width="11.796875" style="12" customWidth="1"/>
    <col min="27" max="27" width="10.796875" style="12" customWidth="1"/>
    <col min="28" max="28" width="10.69921875" style="12" bestFit="1" customWidth="1"/>
    <col min="29" max="29" width="10.69921875" style="12" customWidth="1"/>
    <col min="30" max="30" width="10.796875" style="12" customWidth="1"/>
    <col min="31" max="31" width="10" style="12" bestFit="1" customWidth="1"/>
    <col min="32" max="32" width="10.296875" style="12" bestFit="1" customWidth="1"/>
    <col min="33" max="34" width="10.796875" style="12" customWidth="1"/>
    <col min="35" max="35" width="11.69921875" style="12" bestFit="1" customWidth="1"/>
    <col min="36" max="37" width="10.796875" style="12" customWidth="1"/>
    <col min="38" max="38" width="10.19921875" style="12" customWidth="1"/>
    <col min="39" max="39" width="11.796875" style="12" bestFit="1" customWidth="1"/>
    <col min="40" max="43" width="11.796875" style="12" customWidth="1"/>
    <col min="44" max="44" width="9.296875" style="12" bestFit="1" customWidth="1"/>
    <col min="45" max="45" width="9.796875" style="12" customWidth="1"/>
    <col min="46" max="51" width="12" style="12" customWidth="1"/>
    <col min="52" max="52" width="13.5" style="12" bestFit="1" customWidth="1"/>
    <col min="53" max="59" width="12" style="12" customWidth="1"/>
    <col min="60" max="60" width="8.5" style="13" bestFit="1" customWidth="1"/>
    <col min="61" max="61" width="8.69921875" style="14" bestFit="1" customWidth="1"/>
    <col min="62" max="62" width="7" style="13" customWidth="1"/>
    <col min="63" max="63" width="6.69921875" style="13" bestFit="1" customWidth="1"/>
    <col min="64" max="64" width="7" style="13" bestFit="1" customWidth="1"/>
    <col min="65" max="16384" width="10.796875" style="13"/>
  </cols>
  <sheetData>
    <row r="1" spans="1:67" s="3" customFormat="1" ht="18" customHeight="1" x14ac:dyDescent="0.3">
      <c r="A1" s="1"/>
      <c r="B1" s="2"/>
      <c r="C1" s="2"/>
      <c r="D1" s="17">
        <v>45920</v>
      </c>
      <c r="E1" s="17">
        <v>45921</v>
      </c>
      <c r="F1" s="17">
        <v>45927</v>
      </c>
      <c r="G1" s="17">
        <v>45928</v>
      </c>
      <c r="H1" s="17">
        <v>45934</v>
      </c>
      <c r="I1" s="17">
        <v>45935</v>
      </c>
      <c r="J1" s="17">
        <v>45941</v>
      </c>
      <c r="K1" s="17">
        <v>45942</v>
      </c>
      <c r="L1" s="17">
        <v>45949</v>
      </c>
      <c r="M1" s="17">
        <v>45950</v>
      </c>
      <c r="N1" s="17">
        <v>46334</v>
      </c>
      <c r="O1" s="17">
        <v>46335</v>
      </c>
      <c r="P1" s="17">
        <v>45972</v>
      </c>
      <c r="Q1" s="17">
        <v>45983</v>
      </c>
      <c r="R1" s="17">
        <v>45984</v>
      </c>
      <c r="S1" s="17">
        <v>45990</v>
      </c>
      <c r="T1" s="17">
        <v>45990</v>
      </c>
      <c r="U1" s="17">
        <v>45991</v>
      </c>
      <c r="V1" s="17">
        <v>45632</v>
      </c>
      <c r="W1" s="17">
        <v>45633</v>
      </c>
      <c r="X1" s="17">
        <v>46005</v>
      </c>
      <c r="Y1" s="56" t="s">
        <v>183</v>
      </c>
      <c r="Z1" s="17">
        <v>46039</v>
      </c>
      <c r="AA1" s="56">
        <v>46040</v>
      </c>
      <c r="AB1" s="56">
        <v>46053</v>
      </c>
      <c r="AC1" s="56">
        <v>46054</v>
      </c>
      <c r="AD1" s="56">
        <v>46054</v>
      </c>
      <c r="AE1" s="17">
        <v>46074</v>
      </c>
      <c r="AF1" s="17">
        <v>46081</v>
      </c>
      <c r="AG1" s="17">
        <v>46088</v>
      </c>
      <c r="AH1" s="59">
        <v>46095</v>
      </c>
      <c r="AI1" s="17">
        <v>45737</v>
      </c>
      <c r="AJ1" s="17">
        <v>46103</v>
      </c>
      <c r="AK1" s="63">
        <v>45380</v>
      </c>
      <c r="AL1" s="64"/>
      <c r="AM1" s="17">
        <v>45746</v>
      </c>
      <c r="AN1" s="49">
        <v>46116</v>
      </c>
      <c r="AO1" s="49">
        <v>46117</v>
      </c>
      <c r="AP1" s="49">
        <v>46118</v>
      </c>
      <c r="AQ1" s="58">
        <v>46137</v>
      </c>
      <c r="AR1" s="63" t="s">
        <v>280</v>
      </c>
      <c r="AS1" s="64"/>
      <c r="AT1" s="49">
        <v>46138</v>
      </c>
      <c r="AU1" s="17">
        <v>45766</v>
      </c>
      <c r="AV1" s="61">
        <v>46144</v>
      </c>
      <c r="AW1" s="63" t="s">
        <v>314</v>
      </c>
      <c r="AX1" s="64"/>
      <c r="AY1" s="17" t="s">
        <v>315</v>
      </c>
      <c r="AZ1" s="17">
        <v>46173</v>
      </c>
      <c r="BA1" s="17">
        <v>46179</v>
      </c>
      <c r="BB1" s="17">
        <v>46180</v>
      </c>
      <c r="BC1" s="17">
        <v>46186</v>
      </c>
      <c r="BD1" s="17">
        <v>46187</v>
      </c>
      <c r="BE1" s="17">
        <v>46187</v>
      </c>
      <c r="BF1" s="17">
        <v>46193</v>
      </c>
      <c r="BG1" s="17">
        <v>46194</v>
      </c>
      <c r="BI1" s="23" t="s">
        <v>0</v>
      </c>
      <c r="BJ1" s="22" t="s">
        <v>1</v>
      </c>
      <c r="BK1" s="24" t="s">
        <v>2</v>
      </c>
      <c r="BL1" s="25" t="s">
        <v>3</v>
      </c>
      <c r="BN1" s="67" t="s">
        <v>21</v>
      </c>
      <c r="BO1" s="67"/>
    </row>
    <row r="2" spans="1:67" s="5" customFormat="1" ht="69" x14ac:dyDescent="0.3">
      <c r="A2" s="4" t="s">
        <v>4</v>
      </c>
      <c r="B2" s="4" t="s">
        <v>5</v>
      </c>
      <c r="C2" s="15" t="s">
        <v>20</v>
      </c>
      <c r="D2" s="51" t="s">
        <v>81</v>
      </c>
      <c r="E2" s="51" t="s">
        <v>90</v>
      </c>
      <c r="F2" s="51" t="s">
        <v>91</v>
      </c>
      <c r="G2" s="40" t="s">
        <v>56</v>
      </c>
      <c r="H2" s="51" t="s">
        <v>100</v>
      </c>
      <c r="I2" s="51" t="s">
        <v>107</v>
      </c>
      <c r="J2" s="28" t="s">
        <v>109</v>
      </c>
      <c r="K2" s="38" t="s">
        <v>110</v>
      </c>
      <c r="L2" s="47" t="s">
        <v>58</v>
      </c>
      <c r="M2" s="47" t="s">
        <v>59</v>
      </c>
      <c r="N2" s="38" t="s">
        <v>124</v>
      </c>
      <c r="O2" s="47" t="s">
        <v>67</v>
      </c>
      <c r="P2" s="40" t="s">
        <v>65</v>
      </c>
      <c r="Q2" s="51" t="s">
        <v>148</v>
      </c>
      <c r="R2" s="55" t="s">
        <v>60</v>
      </c>
      <c r="S2" s="53" t="s">
        <v>154</v>
      </c>
      <c r="T2" s="28" t="s">
        <v>160</v>
      </c>
      <c r="U2" s="28" t="s">
        <v>161</v>
      </c>
      <c r="V2" s="51" t="s">
        <v>171</v>
      </c>
      <c r="W2" s="51" t="s">
        <v>170</v>
      </c>
      <c r="X2" s="51" t="s">
        <v>177</v>
      </c>
      <c r="Y2" s="51" t="s">
        <v>184</v>
      </c>
      <c r="Z2" s="57" t="s">
        <v>192</v>
      </c>
      <c r="AA2" s="41" t="s">
        <v>68</v>
      </c>
      <c r="AB2" s="57" t="s">
        <v>205</v>
      </c>
      <c r="AC2" s="57" t="s">
        <v>210</v>
      </c>
      <c r="AD2" s="57" t="s">
        <v>215</v>
      </c>
      <c r="AE2" s="39" t="s">
        <v>66</v>
      </c>
      <c r="AF2" s="26" t="s">
        <v>227</v>
      </c>
      <c r="AG2" s="47" t="s">
        <v>71</v>
      </c>
      <c r="AH2" s="60" t="s">
        <v>247</v>
      </c>
      <c r="AI2" s="53" t="s">
        <v>251</v>
      </c>
      <c r="AJ2" s="60" t="s">
        <v>254</v>
      </c>
      <c r="AK2" s="60" t="s">
        <v>256</v>
      </c>
      <c r="AL2" s="20" t="s">
        <v>255</v>
      </c>
      <c r="AM2" s="47" t="s">
        <v>43</v>
      </c>
      <c r="AN2" s="47" t="s">
        <v>268</v>
      </c>
      <c r="AO2" s="47" t="s">
        <v>269</v>
      </c>
      <c r="AP2" s="47" t="s">
        <v>270</v>
      </c>
      <c r="AQ2" s="47" t="s">
        <v>278</v>
      </c>
      <c r="AR2" s="20" t="s">
        <v>52</v>
      </c>
      <c r="AS2" s="20" t="s">
        <v>52</v>
      </c>
      <c r="AT2" s="20" t="s">
        <v>283</v>
      </c>
      <c r="AU2" s="20" t="s">
        <v>281</v>
      </c>
      <c r="AV2" s="28" t="s">
        <v>290</v>
      </c>
      <c r="AW2" s="48" t="s">
        <v>293</v>
      </c>
      <c r="AX2" s="48" t="s">
        <v>294</v>
      </c>
      <c r="AY2" s="20" t="s">
        <v>47</v>
      </c>
      <c r="AZ2" s="50" t="s">
        <v>301</v>
      </c>
      <c r="BA2" s="62" t="s">
        <v>316</v>
      </c>
      <c r="BB2" s="21" t="s">
        <v>317</v>
      </c>
      <c r="BC2" s="21" t="s">
        <v>327</v>
      </c>
      <c r="BD2" s="21" t="s">
        <v>328</v>
      </c>
      <c r="BE2" s="62" t="s">
        <v>325</v>
      </c>
      <c r="BF2" s="48" t="s">
        <v>329</v>
      </c>
      <c r="BG2" s="48" t="s">
        <v>330</v>
      </c>
      <c r="BH2" s="23" t="s">
        <v>41</v>
      </c>
      <c r="BI2" s="6"/>
      <c r="BJ2" s="7"/>
      <c r="BK2" s="7"/>
      <c r="BL2" s="7"/>
    </row>
    <row r="3" spans="1:67" s="10" customFormat="1" x14ac:dyDescent="0.3">
      <c r="A3" s="68" t="s">
        <v>16</v>
      </c>
      <c r="B3" s="68" t="s">
        <v>17</v>
      </c>
      <c r="C3" s="8" t="s">
        <v>48</v>
      </c>
      <c r="D3" s="36" t="s">
        <v>54</v>
      </c>
      <c r="E3" s="9"/>
      <c r="F3" s="9"/>
      <c r="G3" s="52" t="s">
        <v>94</v>
      </c>
      <c r="H3" s="30" t="s">
        <v>102</v>
      </c>
      <c r="I3" s="9"/>
      <c r="J3" s="9"/>
      <c r="K3" s="9"/>
      <c r="L3" s="9"/>
      <c r="M3" s="30" t="s">
        <v>122</v>
      </c>
      <c r="N3" s="9"/>
      <c r="O3" s="30" t="s">
        <v>141</v>
      </c>
      <c r="P3" s="9"/>
      <c r="Q3" s="9"/>
      <c r="R3" s="30" t="s">
        <v>152</v>
      </c>
      <c r="S3" s="9"/>
      <c r="T3" s="37" t="s">
        <v>162</v>
      </c>
      <c r="U3" s="9"/>
      <c r="V3" s="37" t="s">
        <v>172</v>
      </c>
      <c r="W3" s="9"/>
      <c r="X3" s="9"/>
      <c r="Y3" s="37" t="s">
        <v>185</v>
      </c>
      <c r="Z3" s="9"/>
      <c r="AA3" s="9"/>
      <c r="AB3" s="9"/>
      <c r="AC3" s="9"/>
      <c r="AD3" s="9"/>
      <c r="AE3" s="30" t="s">
        <v>217</v>
      </c>
      <c r="AF3" s="9"/>
      <c r="AG3" s="30" t="s">
        <v>246</v>
      </c>
      <c r="AH3" s="9"/>
      <c r="AI3" s="9"/>
      <c r="AJ3" s="37" t="s">
        <v>165</v>
      </c>
      <c r="AK3" s="9"/>
      <c r="AL3" s="9"/>
      <c r="AM3" s="9"/>
      <c r="AN3" s="9"/>
      <c r="AO3" s="9"/>
      <c r="AP3" s="30" t="s">
        <v>274</v>
      </c>
      <c r="AQ3" s="9"/>
      <c r="AR3" s="9"/>
      <c r="AS3" s="9"/>
      <c r="AT3" s="9"/>
      <c r="AU3" s="9"/>
      <c r="AV3" s="37" t="s">
        <v>185</v>
      </c>
      <c r="AW3" s="30" t="s">
        <v>295</v>
      </c>
      <c r="AX3" s="36" t="s">
        <v>298</v>
      </c>
      <c r="AY3" s="9"/>
      <c r="AZ3" s="9"/>
      <c r="BA3" s="9"/>
      <c r="BB3" s="9"/>
      <c r="BC3" s="9"/>
      <c r="BD3" s="9"/>
      <c r="BE3" s="9"/>
      <c r="BF3" s="9"/>
      <c r="BG3" s="9"/>
      <c r="BH3" s="8">
        <f t="shared" ref="BH3:BH45" si="0">COUNTA(D3:BG3)</f>
        <v>16</v>
      </c>
      <c r="BI3" s="29">
        <f t="shared" ref="BI3:BI45" si="1">BJ3+BK3+BL3</f>
        <v>8</v>
      </c>
      <c r="BJ3" s="8">
        <f t="shared" ref="BJ3:BJ45" si="2">COUNTIF(D3:BG3,"1/*")</f>
        <v>5</v>
      </c>
      <c r="BK3" s="8">
        <f t="shared" ref="BK3:BK45" si="3">COUNTIF(D3:BG3,"2/*")</f>
        <v>2</v>
      </c>
      <c r="BL3" s="8">
        <f t="shared" ref="BL3:BL45" si="4">COUNTIF(D3:BG3,"3/*")</f>
        <v>1</v>
      </c>
      <c r="BM3" s="18">
        <f t="shared" ref="BM3:BM45" si="5">BI3/BH3</f>
        <v>0.5</v>
      </c>
      <c r="BN3" s="66">
        <f>BO3+BO4</f>
        <v>43</v>
      </c>
      <c r="BO3" s="10">
        <f t="shared" ref="BO3:BO45" si="6">(BH3-BI3)+(BJ3*4)+(BK3*3)+(BL3*2)</f>
        <v>36</v>
      </c>
    </row>
    <row r="4" spans="1:67" s="10" customFormat="1" x14ac:dyDescent="0.3">
      <c r="A4" s="69"/>
      <c r="B4" s="69"/>
      <c r="C4" s="8" t="s">
        <v>7</v>
      </c>
      <c r="D4" s="9"/>
      <c r="E4" s="9"/>
      <c r="F4" s="9"/>
      <c r="G4" s="9"/>
      <c r="H4" s="9"/>
      <c r="I4" s="9"/>
      <c r="J4" s="30" t="s">
        <v>57</v>
      </c>
      <c r="K4" s="9"/>
      <c r="L4" s="30" t="s">
        <v>119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52" t="s">
        <v>186</v>
      </c>
      <c r="Z4" s="9"/>
      <c r="AA4" s="9"/>
      <c r="AB4" s="9"/>
      <c r="AC4" s="9"/>
      <c r="AD4" s="9"/>
      <c r="AE4" s="9"/>
      <c r="AF4" s="9"/>
      <c r="AG4" s="9"/>
      <c r="AH4" s="52" t="s">
        <v>186</v>
      </c>
      <c r="AI4" s="9"/>
      <c r="AJ4" s="9"/>
      <c r="AK4" s="9"/>
      <c r="AL4" s="9"/>
      <c r="AM4" s="9"/>
      <c r="AN4" s="9"/>
      <c r="AO4" s="30" t="s">
        <v>272</v>
      </c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8">
        <f t="shared" si="0"/>
        <v>5</v>
      </c>
      <c r="BI4" s="29">
        <f t="shared" si="1"/>
        <v>2</v>
      </c>
      <c r="BJ4" s="8">
        <f t="shared" si="2"/>
        <v>0</v>
      </c>
      <c r="BK4" s="8">
        <f t="shared" si="3"/>
        <v>0</v>
      </c>
      <c r="BL4" s="8">
        <f t="shared" si="4"/>
        <v>2</v>
      </c>
      <c r="BM4" s="18">
        <f t="shared" si="5"/>
        <v>0.4</v>
      </c>
      <c r="BN4" s="66"/>
      <c r="BO4" s="10">
        <f t="shared" si="6"/>
        <v>7</v>
      </c>
    </row>
    <row r="5" spans="1:67" s="10" customFormat="1" x14ac:dyDescent="0.3">
      <c r="A5" s="8" t="s">
        <v>8</v>
      </c>
      <c r="B5" s="8" t="s">
        <v>9</v>
      </c>
      <c r="C5" s="8" t="s">
        <v>7</v>
      </c>
      <c r="D5" s="30" t="s">
        <v>83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52" t="s">
        <v>230</v>
      </c>
      <c r="AG5" s="9"/>
      <c r="AH5" s="52" t="s">
        <v>186</v>
      </c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8">
        <f t="shared" si="0"/>
        <v>3</v>
      </c>
      <c r="BI5" s="29">
        <f t="shared" si="1"/>
        <v>2</v>
      </c>
      <c r="BJ5" s="8">
        <f t="shared" si="2"/>
        <v>0</v>
      </c>
      <c r="BK5" s="8">
        <f t="shared" si="3"/>
        <v>0</v>
      </c>
      <c r="BL5" s="8">
        <f t="shared" si="4"/>
        <v>2</v>
      </c>
      <c r="BM5" s="18">
        <f t="shared" si="5"/>
        <v>0.66666666666666663</v>
      </c>
      <c r="BN5" s="10">
        <f>BO5</f>
        <v>5</v>
      </c>
      <c r="BO5" s="10">
        <f t="shared" si="6"/>
        <v>5</v>
      </c>
    </row>
    <row r="6" spans="1:67" s="10" customFormat="1" x14ac:dyDescent="0.3">
      <c r="A6" s="68" t="s">
        <v>13</v>
      </c>
      <c r="B6" s="68" t="s">
        <v>15</v>
      </c>
      <c r="C6" s="8" t="s">
        <v>48</v>
      </c>
      <c r="D6" s="30" t="s">
        <v>82</v>
      </c>
      <c r="E6" s="9"/>
      <c r="F6" s="9"/>
      <c r="G6" s="30" t="s">
        <v>95</v>
      </c>
      <c r="H6" s="30" t="s">
        <v>103</v>
      </c>
      <c r="I6" s="9"/>
      <c r="J6" s="9"/>
      <c r="K6" s="9"/>
      <c r="L6" s="9"/>
      <c r="M6" s="30" t="s">
        <v>121</v>
      </c>
      <c r="N6" s="9"/>
      <c r="O6" s="30" t="s">
        <v>142</v>
      </c>
      <c r="P6" s="9"/>
      <c r="Q6" s="9"/>
      <c r="R6" s="30" t="s">
        <v>151</v>
      </c>
      <c r="S6" s="9"/>
      <c r="T6" s="30" t="s">
        <v>163</v>
      </c>
      <c r="U6" s="9"/>
      <c r="V6" s="30" t="s">
        <v>173</v>
      </c>
      <c r="W6" s="9"/>
      <c r="X6" s="9"/>
      <c r="Y6" s="37" t="s">
        <v>185</v>
      </c>
      <c r="Z6" s="9"/>
      <c r="AA6" s="9"/>
      <c r="AB6" s="9"/>
      <c r="AC6" s="9"/>
      <c r="AD6" s="30" t="s">
        <v>216</v>
      </c>
      <c r="AE6" s="30" t="s">
        <v>218</v>
      </c>
      <c r="AF6" s="9"/>
      <c r="AG6" s="30" t="s">
        <v>246</v>
      </c>
      <c r="AH6" s="9"/>
      <c r="AI6" s="9"/>
      <c r="AJ6" s="30" t="s">
        <v>176</v>
      </c>
      <c r="AK6" s="9"/>
      <c r="AL6" s="9"/>
      <c r="AM6" s="9"/>
      <c r="AN6" s="9"/>
      <c r="AO6" s="9"/>
      <c r="AP6" s="30" t="s">
        <v>275</v>
      </c>
      <c r="AQ6" s="9"/>
      <c r="AR6" s="9"/>
      <c r="AS6" s="9"/>
      <c r="AT6" s="9"/>
      <c r="AU6" s="9"/>
      <c r="AV6" s="36" t="s">
        <v>291</v>
      </c>
      <c r="AW6" s="30" t="s">
        <v>296</v>
      </c>
      <c r="AX6" s="36" t="s">
        <v>298</v>
      </c>
      <c r="AY6" s="9"/>
      <c r="AZ6" s="9"/>
      <c r="BA6" s="9"/>
      <c r="BB6" s="9"/>
      <c r="BC6" s="9"/>
      <c r="BD6" s="9"/>
      <c r="BE6" s="9"/>
      <c r="BF6" s="9"/>
      <c r="BG6" s="9"/>
      <c r="BH6" s="8">
        <f t="shared" si="0"/>
        <v>17</v>
      </c>
      <c r="BI6" s="29">
        <f t="shared" si="1"/>
        <v>3</v>
      </c>
      <c r="BJ6" s="8">
        <f t="shared" si="2"/>
        <v>1</v>
      </c>
      <c r="BK6" s="8">
        <f t="shared" si="3"/>
        <v>2</v>
      </c>
      <c r="BL6" s="8">
        <f t="shared" si="4"/>
        <v>0</v>
      </c>
      <c r="BM6" s="18">
        <f t="shared" si="5"/>
        <v>0.17647058823529413</v>
      </c>
      <c r="BN6" s="66">
        <f>BO6+BO7</f>
        <v>29</v>
      </c>
      <c r="BO6" s="10">
        <f t="shared" si="6"/>
        <v>24</v>
      </c>
    </row>
    <row r="7" spans="1:67" s="10" customFormat="1" x14ac:dyDescent="0.3">
      <c r="A7" s="69"/>
      <c r="B7" s="69"/>
      <c r="C7" s="8" t="s">
        <v>7</v>
      </c>
      <c r="D7" s="9"/>
      <c r="E7" s="9"/>
      <c r="F7" s="9"/>
      <c r="G7" s="9"/>
      <c r="H7" s="9"/>
      <c r="I7" s="9"/>
      <c r="J7" s="9"/>
      <c r="K7" s="9"/>
      <c r="L7" s="30" t="s">
        <v>120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30" t="s">
        <v>178</v>
      </c>
      <c r="Y7" s="9"/>
      <c r="Z7" s="9"/>
      <c r="AA7" s="9"/>
      <c r="AB7" s="9"/>
      <c r="AC7" s="9"/>
      <c r="AD7" s="9"/>
      <c r="AE7" s="9"/>
      <c r="AF7" s="9"/>
      <c r="AG7" s="9"/>
      <c r="AH7" s="52" t="s">
        <v>186</v>
      </c>
      <c r="AI7" s="9"/>
      <c r="AJ7" s="9"/>
      <c r="AK7" s="9"/>
      <c r="AL7" s="9"/>
      <c r="AM7" s="9"/>
      <c r="AN7" s="9"/>
      <c r="AO7" s="30" t="s">
        <v>273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8">
        <f t="shared" si="0"/>
        <v>4</v>
      </c>
      <c r="BI7" s="29">
        <f t="shared" si="1"/>
        <v>1</v>
      </c>
      <c r="BJ7" s="8">
        <f t="shared" si="2"/>
        <v>0</v>
      </c>
      <c r="BK7" s="8">
        <f t="shared" si="3"/>
        <v>0</v>
      </c>
      <c r="BL7" s="8">
        <f t="shared" si="4"/>
        <v>1</v>
      </c>
      <c r="BM7" s="18">
        <f t="shared" si="5"/>
        <v>0.25</v>
      </c>
      <c r="BN7" s="66"/>
      <c r="BO7" s="10">
        <f t="shared" si="6"/>
        <v>5</v>
      </c>
    </row>
    <row r="8" spans="1:67" s="10" customFormat="1" x14ac:dyDescent="0.3">
      <c r="A8" s="8" t="s">
        <v>32</v>
      </c>
      <c r="B8" s="8" t="s">
        <v>33</v>
      </c>
      <c r="C8" s="8" t="s">
        <v>7</v>
      </c>
      <c r="D8" s="30" t="s">
        <v>55</v>
      </c>
      <c r="E8" s="30" t="s">
        <v>79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52" t="s">
        <v>186</v>
      </c>
      <c r="Z8" s="9"/>
      <c r="AA8" s="9"/>
      <c r="AB8" s="9"/>
      <c r="AC8" s="9"/>
      <c r="AD8" s="9"/>
      <c r="AE8" s="9"/>
      <c r="AF8" s="37" t="s">
        <v>232</v>
      </c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8">
        <f t="shared" si="0"/>
        <v>4</v>
      </c>
      <c r="BI8" s="29">
        <f t="shared" si="1"/>
        <v>2</v>
      </c>
      <c r="BJ8" s="8">
        <f t="shared" si="2"/>
        <v>1</v>
      </c>
      <c r="BK8" s="8">
        <f t="shared" si="3"/>
        <v>0</v>
      </c>
      <c r="BL8" s="8">
        <f t="shared" si="4"/>
        <v>1</v>
      </c>
      <c r="BM8" s="18">
        <f t="shared" si="5"/>
        <v>0.5</v>
      </c>
      <c r="BN8" s="10">
        <f t="shared" ref="BN8:BN36" si="7">BO8</f>
        <v>8</v>
      </c>
      <c r="BO8" s="10">
        <f t="shared" si="6"/>
        <v>8</v>
      </c>
    </row>
    <row r="9" spans="1:67" s="10" customFormat="1" x14ac:dyDescent="0.3">
      <c r="A9" s="8" t="s">
        <v>236</v>
      </c>
      <c r="B9" s="8" t="s">
        <v>237</v>
      </c>
      <c r="C9" s="8" t="s">
        <v>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52" t="s">
        <v>230</v>
      </c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8">
        <f t="shared" si="0"/>
        <v>1</v>
      </c>
      <c r="BI9" s="29">
        <f t="shared" si="1"/>
        <v>1</v>
      </c>
      <c r="BJ9" s="8">
        <f t="shared" si="2"/>
        <v>0</v>
      </c>
      <c r="BK9" s="8">
        <f t="shared" si="3"/>
        <v>0</v>
      </c>
      <c r="BL9" s="8">
        <f t="shared" si="4"/>
        <v>1</v>
      </c>
      <c r="BM9" s="18">
        <f t="shared" si="5"/>
        <v>1</v>
      </c>
      <c r="BN9" s="10">
        <f t="shared" si="7"/>
        <v>2</v>
      </c>
      <c r="BO9" s="10">
        <f t="shared" si="6"/>
        <v>2</v>
      </c>
    </row>
    <row r="10" spans="1:67" s="10" customFormat="1" x14ac:dyDescent="0.3">
      <c r="A10" s="8" t="s">
        <v>37</v>
      </c>
      <c r="B10" s="8" t="s">
        <v>38</v>
      </c>
      <c r="C10" s="8" t="s">
        <v>48</v>
      </c>
      <c r="D10" s="30" t="s">
        <v>84</v>
      </c>
      <c r="E10" s="9"/>
      <c r="F10" s="9"/>
      <c r="G10" s="9"/>
      <c r="H10" s="30" t="s">
        <v>106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30" t="s">
        <v>219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8">
        <f t="shared" si="0"/>
        <v>3</v>
      </c>
      <c r="BI10" s="29">
        <f t="shared" si="1"/>
        <v>0</v>
      </c>
      <c r="BJ10" s="8">
        <f t="shared" si="2"/>
        <v>0</v>
      </c>
      <c r="BK10" s="8">
        <f t="shared" si="3"/>
        <v>0</v>
      </c>
      <c r="BL10" s="8">
        <f t="shared" si="4"/>
        <v>0</v>
      </c>
      <c r="BM10" s="18">
        <f t="shared" si="5"/>
        <v>0</v>
      </c>
      <c r="BN10" s="10">
        <f t="shared" si="7"/>
        <v>3</v>
      </c>
      <c r="BO10" s="10">
        <f t="shared" si="6"/>
        <v>3</v>
      </c>
    </row>
    <row r="11" spans="1:67" s="10" customFormat="1" x14ac:dyDescent="0.3">
      <c r="A11" s="68" t="s">
        <v>26</v>
      </c>
      <c r="B11" s="68" t="s">
        <v>27</v>
      </c>
      <c r="C11" s="8" t="s">
        <v>10</v>
      </c>
      <c r="D11" s="9"/>
      <c r="E11" s="9"/>
      <c r="F11" s="9"/>
      <c r="G11" s="9"/>
      <c r="H11" s="9"/>
      <c r="I11" s="9"/>
      <c r="J11" s="9"/>
      <c r="K11" s="37" t="s">
        <v>115</v>
      </c>
      <c r="L11" s="9"/>
      <c r="M11" s="9"/>
      <c r="N11" s="9"/>
      <c r="O11" s="9"/>
      <c r="P11" s="9"/>
      <c r="Q11" s="9"/>
      <c r="R11" s="9"/>
      <c r="S11" s="9"/>
      <c r="T11" s="9"/>
      <c r="U11" s="52" t="s">
        <v>166</v>
      </c>
      <c r="V11" s="9"/>
      <c r="W11" s="9"/>
      <c r="X11" s="37" t="s">
        <v>179</v>
      </c>
      <c r="Y11" s="9"/>
      <c r="Z11" s="9"/>
      <c r="AA11" s="9"/>
      <c r="AB11" s="36" t="s">
        <v>206</v>
      </c>
      <c r="AC11" s="9"/>
      <c r="AD11" s="9"/>
      <c r="AE11" s="9"/>
      <c r="AF11" s="37" t="s">
        <v>238</v>
      </c>
      <c r="AG11" s="9"/>
      <c r="AH11" s="37" t="s">
        <v>248</v>
      </c>
      <c r="AI11" s="9"/>
      <c r="AJ11" s="9"/>
      <c r="AK11" s="9"/>
      <c r="AL11" s="9"/>
      <c r="AM11" s="30" t="s">
        <v>264</v>
      </c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30" t="s">
        <v>299</v>
      </c>
      <c r="AZ11" s="9"/>
      <c r="BA11" s="9"/>
      <c r="BB11" s="9"/>
      <c r="BC11" s="36" t="s">
        <v>319</v>
      </c>
      <c r="BD11" s="52" t="s">
        <v>324</v>
      </c>
      <c r="BE11" s="9"/>
      <c r="BF11" s="9"/>
      <c r="BG11" s="9"/>
      <c r="BH11" s="8">
        <f t="shared" si="0"/>
        <v>10</v>
      </c>
      <c r="BI11" s="29">
        <f t="shared" si="1"/>
        <v>8</v>
      </c>
      <c r="BJ11" s="8">
        <f t="shared" si="2"/>
        <v>4</v>
      </c>
      <c r="BK11" s="8">
        <f t="shared" si="3"/>
        <v>2</v>
      </c>
      <c r="BL11" s="8">
        <f t="shared" si="4"/>
        <v>2</v>
      </c>
      <c r="BM11" s="18">
        <f t="shared" si="5"/>
        <v>0.8</v>
      </c>
      <c r="BN11" s="66">
        <f>BO11+BO12</f>
        <v>39</v>
      </c>
      <c r="BO11" s="10">
        <f t="shared" si="6"/>
        <v>28</v>
      </c>
    </row>
    <row r="12" spans="1:67" s="10" customFormat="1" x14ac:dyDescent="0.3">
      <c r="A12" s="69"/>
      <c r="B12" s="69"/>
      <c r="C12" s="8" t="s">
        <v>48</v>
      </c>
      <c r="D12" s="9"/>
      <c r="E12" s="9"/>
      <c r="F12" s="9"/>
      <c r="G12" s="30" t="s">
        <v>98</v>
      </c>
      <c r="H12" s="30" t="s">
        <v>105</v>
      </c>
      <c r="I12" s="9"/>
      <c r="J12" s="9"/>
      <c r="K12" s="9"/>
      <c r="L12" s="9"/>
      <c r="M12" s="9"/>
      <c r="N12" s="9"/>
      <c r="O12" s="30" t="s">
        <v>143</v>
      </c>
      <c r="P12" s="9"/>
      <c r="Q12" s="9"/>
      <c r="R12" s="30" t="s">
        <v>153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30" t="s">
        <v>220</v>
      </c>
      <c r="AF12" s="9"/>
      <c r="AG12" s="30" t="s">
        <v>246</v>
      </c>
      <c r="AH12" s="9"/>
      <c r="AI12" s="9"/>
      <c r="AJ12" s="9"/>
      <c r="AK12" s="9"/>
      <c r="AL12" s="9"/>
      <c r="AM12" s="9"/>
      <c r="AN12" s="9"/>
      <c r="AO12" s="9"/>
      <c r="AP12" s="30" t="s">
        <v>276</v>
      </c>
      <c r="AQ12" s="9"/>
      <c r="AR12" s="9"/>
      <c r="AS12" s="9"/>
      <c r="AT12" s="9"/>
      <c r="AU12" s="9"/>
      <c r="AV12" s="9"/>
      <c r="AW12" s="30" t="s">
        <v>297</v>
      </c>
      <c r="AX12" s="36" t="s">
        <v>298</v>
      </c>
      <c r="AY12" s="9"/>
      <c r="AZ12" s="9"/>
      <c r="BA12" s="9"/>
      <c r="BB12" s="9"/>
      <c r="BC12" s="9"/>
      <c r="BD12" s="9"/>
      <c r="BE12" s="9"/>
      <c r="BF12" s="9"/>
      <c r="BG12" s="9"/>
      <c r="BH12" s="8">
        <f t="shared" si="0"/>
        <v>9</v>
      </c>
      <c r="BI12" s="29">
        <f t="shared" si="1"/>
        <v>1</v>
      </c>
      <c r="BJ12" s="8">
        <f t="shared" si="2"/>
        <v>0</v>
      </c>
      <c r="BK12" s="8">
        <f t="shared" si="3"/>
        <v>1</v>
      </c>
      <c r="BL12" s="8">
        <f t="shared" si="4"/>
        <v>0</v>
      </c>
      <c r="BM12" s="18">
        <f t="shared" si="5"/>
        <v>0.1111111111111111</v>
      </c>
      <c r="BN12" s="66"/>
      <c r="BO12" s="10">
        <f t="shared" si="6"/>
        <v>11</v>
      </c>
    </row>
    <row r="13" spans="1:67" s="10" customFormat="1" x14ac:dyDescent="0.3">
      <c r="A13" s="68" t="s">
        <v>23</v>
      </c>
      <c r="B13" s="68" t="s">
        <v>24</v>
      </c>
      <c r="C13" s="8" t="s">
        <v>10</v>
      </c>
      <c r="D13" s="30" t="s">
        <v>89</v>
      </c>
      <c r="E13" s="9"/>
      <c r="F13" s="9"/>
      <c r="G13" s="9"/>
      <c r="H13" s="9"/>
      <c r="I13" s="9"/>
      <c r="J13" s="9"/>
      <c r="K13" s="52" t="s">
        <v>116</v>
      </c>
      <c r="L13" s="9"/>
      <c r="M13" s="9"/>
      <c r="N13" s="9"/>
      <c r="O13" s="9"/>
      <c r="P13" s="9"/>
      <c r="Q13" s="9"/>
      <c r="R13" s="9"/>
      <c r="S13" s="9"/>
      <c r="T13" s="9"/>
      <c r="U13" s="37" t="s">
        <v>165</v>
      </c>
      <c r="V13" s="9"/>
      <c r="W13" s="9"/>
      <c r="X13" s="30" t="s">
        <v>180</v>
      </c>
      <c r="Y13" s="36" t="s">
        <v>188</v>
      </c>
      <c r="Z13" s="9"/>
      <c r="AA13" s="37" t="s">
        <v>165</v>
      </c>
      <c r="AB13" s="30" t="s">
        <v>208</v>
      </c>
      <c r="AC13" s="9"/>
      <c r="AD13" s="9"/>
      <c r="AE13" s="9"/>
      <c r="AF13" s="30" t="s">
        <v>231</v>
      </c>
      <c r="AG13" s="9"/>
      <c r="AH13" s="37" t="s">
        <v>248</v>
      </c>
      <c r="AI13" s="9"/>
      <c r="AJ13" s="9"/>
      <c r="AK13" s="9"/>
      <c r="AL13" s="9"/>
      <c r="AM13" s="30" t="s">
        <v>265</v>
      </c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30" t="s">
        <v>320</v>
      </c>
      <c r="BD13" s="30" t="s">
        <v>322</v>
      </c>
      <c r="BE13" s="9"/>
      <c r="BF13" s="9"/>
      <c r="BG13" s="9"/>
      <c r="BH13" s="8">
        <f t="shared" si="0"/>
        <v>12</v>
      </c>
      <c r="BI13" s="29">
        <f t="shared" si="1"/>
        <v>5</v>
      </c>
      <c r="BJ13" s="8">
        <f t="shared" si="2"/>
        <v>3</v>
      </c>
      <c r="BK13" s="8">
        <f t="shared" si="3"/>
        <v>1</v>
      </c>
      <c r="BL13" s="8">
        <f t="shared" si="4"/>
        <v>1</v>
      </c>
      <c r="BM13" s="18">
        <f t="shared" si="5"/>
        <v>0.41666666666666669</v>
      </c>
      <c r="BN13" s="66">
        <f>BO13+BO14</f>
        <v>34</v>
      </c>
      <c r="BO13" s="10">
        <f t="shared" si="6"/>
        <v>24</v>
      </c>
    </row>
    <row r="14" spans="1:67" s="10" customFormat="1" x14ac:dyDescent="0.3">
      <c r="A14" s="69"/>
      <c r="B14" s="69"/>
      <c r="C14" s="8" t="s">
        <v>48</v>
      </c>
      <c r="D14" s="9"/>
      <c r="E14" s="9"/>
      <c r="F14" s="9"/>
      <c r="G14" s="30" t="s">
        <v>97</v>
      </c>
      <c r="H14" s="30" t="s">
        <v>104</v>
      </c>
      <c r="I14" s="9"/>
      <c r="J14" s="9"/>
      <c r="K14" s="9"/>
      <c r="L14" s="9"/>
      <c r="M14" s="9"/>
      <c r="N14" s="9"/>
      <c r="O14" s="30" t="s">
        <v>144</v>
      </c>
      <c r="P14" s="9"/>
      <c r="Q14" s="30" t="s">
        <v>149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30" t="s">
        <v>221</v>
      </c>
      <c r="AF14" s="9"/>
      <c r="AG14" s="30" t="s">
        <v>246</v>
      </c>
      <c r="AH14" s="9"/>
      <c r="AI14" s="9"/>
      <c r="AJ14" s="9"/>
      <c r="AK14" s="9"/>
      <c r="AL14" s="9"/>
      <c r="AM14" s="9"/>
      <c r="AN14" s="9"/>
      <c r="AO14" s="9"/>
      <c r="AP14" s="30" t="s">
        <v>277</v>
      </c>
      <c r="AQ14" s="9"/>
      <c r="AR14" s="9"/>
      <c r="AS14" s="9"/>
      <c r="AT14" s="9"/>
      <c r="AU14" s="9"/>
      <c r="AV14" s="9"/>
      <c r="AW14" s="9"/>
      <c r="AX14" s="36" t="s">
        <v>298</v>
      </c>
      <c r="AY14" s="9"/>
      <c r="AZ14" s="9"/>
      <c r="BA14" s="9"/>
      <c r="BB14" s="9"/>
      <c r="BC14" s="9"/>
      <c r="BD14" s="9"/>
      <c r="BE14" s="9"/>
      <c r="BF14" s="9"/>
      <c r="BG14" s="9"/>
      <c r="BH14" s="8">
        <f t="shared" si="0"/>
        <v>8</v>
      </c>
      <c r="BI14" s="29">
        <f t="shared" si="1"/>
        <v>1</v>
      </c>
      <c r="BJ14" s="8">
        <f t="shared" si="2"/>
        <v>0</v>
      </c>
      <c r="BK14" s="8">
        <f t="shared" si="3"/>
        <v>1</v>
      </c>
      <c r="BL14" s="8">
        <f t="shared" si="4"/>
        <v>0</v>
      </c>
      <c r="BM14" s="18">
        <f t="shared" si="5"/>
        <v>0.125</v>
      </c>
      <c r="BN14" s="66"/>
      <c r="BO14" s="10">
        <f t="shared" si="6"/>
        <v>10</v>
      </c>
    </row>
    <row r="15" spans="1:67" s="10" customFormat="1" x14ac:dyDescent="0.3">
      <c r="A15" s="8" t="s">
        <v>35</v>
      </c>
      <c r="B15" s="8" t="s">
        <v>36</v>
      </c>
      <c r="C15" s="8" t="s">
        <v>48</v>
      </c>
      <c r="D15" s="30" t="s">
        <v>85</v>
      </c>
      <c r="E15" s="9"/>
      <c r="F15" s="9"/>
      <c r="G15" s="30" t="s">
        <v>99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8">
        <f t="shared" si="0"/>
        <v>2</v>
      </c>
      <c r="BI15" s="29">
        <f t="shared" si="1"/>
        <v>0</v>
      </c>
      <c r="BJ15" s="8">
        <f t="shared" si="2"/>
        <v>0</v>
      </c>
      <c r="BK15" s="8">
        <f t="shared" si="3"/>
        <v>0</v>
      </c>
      <c r="BL15" s="8">
        <f t="shared" si="4"/>
        <v>0</v>
      </c>
      <c r="BM15" s="18">
        <f t="shared" si="5"/>
        <v>0</v>
      </c>
      <c r="BN15" s="10">
        <f t="shared" si="7"/>
        <v>2</v>
      </c>
      <c r="BO15" s="10">
        <f t="shared" si="6"/>
        <v>2</v>
      </c>
    </row>
    <row r="16" spans="1:67" s="10" customFormat="1" x14ac:dyDescent="0.3">
      <c r="A16" s="70" t="s">
        <v>45</v>
      </c>
      <c r="B16" s="70" t="s">
        <v>46</v>
      </c>
      <c r="C16" s="8" t="s">
        <v>10</v>
      </c>
      <c r="D16" s="30" t="s">
        <v>86</v>
      </c>
      <c r="E16" s="9"/>
      <c r="F16" s="36" t="s">
        <v>72</v>
      </c>
      <c r="G16" s="9"/>
      <c r="H16" s="9"/>
      <c r="I16" s="9"/>
      <c r="J16" s="9"/>
      <c r="K16" s="30" t="s">
        <v>117</v>
      </c>
      <c r="L16" s="9"/>
      <c r="M16" s="9"/>
      <c r="N16" s="9"/>
      <c r="O16" s="9"/>
      <c r="P16" s="9"/>
      <c r="Q16" s="9"/>
      <c r="R16" s="9"/>
      <c r="S16" s="9"/>
      <c r="T16" s="9"/>
      <c r="U16" s="30" t="s">
        <v>191</v>
      </c>
      <c r="V16" s="9"/>
      <c r="W16" s="9"/>
      <c r="X16" s="30" t="s">
        <v>181</v>
      </c>
      <c r="Y16" s="36" t="s">
        <v>188</v>
      </c>
      <c r="Z16" s="9"/>
      <c r="AA16" s="30" t="s">
        <v>197</v>
      </c>
      <c r="AB16" s="30" t="s">
        <v>207</v>
      </c>
      <c r="AC16" s="9"/>
      <c r="AD16" s="9"/>
      <c r="AE16" s="9"/>
      <c r="AF16" s="36" t="s">
        <v>234</v>
      </c>
      <c r="AG16" s="9"/>
      <c r="AH16" s="37" t="s">
        <v>248</v>
      </c>
      <c r="AI16" s="9"/>
      <c r="AJ16" s="9"/>
      <c r="AK16" s="9"/>
      <c r="AL16" s="9"/>
      <c r="AM16" s="30" t="s">
        <v>266</v>
      </c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30" t="s">
        <v>300</v>
      </c>
      <c r="AZ16" s="36" t="s">
        <v>310</v>
      </c>
      <c r="BA16" s="9"/>
      <c r="BB16" s="9"/>
      <c r="BC16" s="30" t="s">
        <v>321</v>
      </c>
      <c r="BD16" s="30" t="s">
        <v>323</v>
      </c>
      <c r="BE16" s="9"/>
      <c r="BF16" s="9"/>
      <c r="BG16" s="9"/>
      <c r="BH16" s="8">
        <f t="shared" si="0"/>
        <v>15</v>
      </c>
      <c r="BI16" s="29">
        <f t="shared" si="1"/>
        <v>5</v>
      </c>
      <c r="BJ16" s="8">
        <f t="shared" si="2"/>
        <v>1</v>
      </c>
      <c r="BK16" s="8">
        <f t="shared" si="3"/>
        <v>4</v>
      </c>
      <c r="BL16" s="8">
        <f t="shared" si="4"/>
        <v>0</v>
      </c>
      <c r="BM16" s="18">
        <f t="shared" si="5"/>
        <v>0.33333333333333331</v>
      </c>
      <c r="BN16" s="66">
        <f>BO16+BO17</f>
        <v>29</v>
      </c>
      <c r="BO16" s="10">
        <f t="shared" si="6"/>
        <v>26</v>
      </c>
    </row>
    <row r="17" spans="1:67" s="10" customFormat="1" x14ac:dyDescent="0.3">
      <c r="A17" s="71"/>
      <c r="B17" s="71"/>
      <c r="C17" s="8" t="s">
        <v>48</v>
      </c>
      <c r="D17" s="9"/>
      <c r="E17" s="9"/>
      <c r="F17" s="9"/>
      <c r="G17" s="30" t="s">
        <v>96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30" t="s">
        <v>164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30" t="s">
        <v>222</v>
      </c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8">
        <f t="shared" si="0"/>
        <v>3</v>
      </c>
      <c r="BI17" s="29">
        <f t="shared" si="1"/>
        <v>0</v>
      </c>
      <c r="BJ17" s="8">
        <f t="shared" si="2"/>
        <v>0</v>
      </c>
      <c r="BK17" s="8">
        <f t="shared" si="3"/>
        <v>0</v>
      </c>
      <c r="BL17" s="8">
        <f t="shared" si="4"/>
        <v>0</v>
      </c>
      <c r="BM17" s="18">
        <f t="shared" si="5"/>
        <v>0</v>
      </c>
      <c r="BN17" s="66"/>
      <c r="BO17" s="10">
        <f t="shared" si="6"/>
        <v>3</v>
      </c>
    </row>
    <row r="18" spans="1:67" s="10" customFormat="1" x14ac:dyDescent="0.3">
      <c r="A18" s="27" t="s">
        <v>30</v>
      </c>
      <c r="B18" s="27" t="s">
        <v>31</v>
      </c>
      <c r="C18" s="8" t="s">
        <v>10</v>
      </c>
      <c r="D18" s="9"/>
      <c r="E18" s="9"/>
      <c r="F18" s="9"/>
      <c r="G18" s="9"/>
      <c r="H18" s="9"/>
      <c r="I18" s="9"/>
      <c r="J18" s="9"/>
      <c r="K18" s="30" t="s">
        <v>118</v>
      </c>
      <c r="L18" s="9"/>
      <c r="M18" s="9"/>
      <c r="N18" s="9"/>
      <c r="O18" s="9"/>
      <c r="P18" s="9"/>
      <c r="Q18" s="9"/>
      <c r="R18" s="9"/>
      <c r="S18" s="9"/>
      <c r="T18" s="9"/>
      <c r="U18" s="30" t="s">
        <v>167</v>
      </c>
      <c r="V18" s="9"/>
      <c r="W18" s="9"/>
      <c r="X18" s="30" t="s">
        <v>182</v>
      </c>
      <c r="Y18" s="30" t="s">
        <v>189</v>
      </c>
      <c r="Z18" s="9"/>
      <c r="AA18" s="9"/>
      <c r="AB18" s="30" t="s">
        <v>209</v>
      </c>
      <c r="AC18" s="9"/>
      <c r="AD18" s="9"/>
      <c r="AE18" s="9"/>
      <c r="AF18" s="30" t="s">
        <v>233</v>
      </c>
      <c r="AG18" s="9"/>
      <c r="AH18" s="37" t="s">
        <v>248</v>
      </c>
      <c r="AI18" s="9"/>
      <c r="AJ18" s="9"/>
      <c r="AK18" s="9"/>
      <c r="AL18" s="9"/>
      <c r="AM18" s="30" t="s">
        <v>267</v>
      </c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52" t="s">
        <v>78</v>
      </c>
      <c r="BA18" s="9"/>
      <c r="BB18" s="9"/>
      <c r="BC18" s="9"/>
      <c r="BD18" s="9"/>
      <c r="BE18" s="9"/>
      <c r="BF18" s="9"/>
      <c r="BG18" s="9"/>
      <c r="BH18" s="8">
        <f t="shared" si="0"/>
        <v>9</v>
      </c>
      <c r="BI18" s="29">
        <f t="shared" si="1"/>
        <v>2</v>
      </c>
      <c r="BJ18" s="8">
        <f t="shared" si="2"/>
        <v>1</v>
      </c>
      <c r="BK18" s="8">
        <f t="shared" si="3"/>
        <v>0</v>
      </c>
      <c r="BL18" s="8">
        <f t="shared" si="4"/>
        <v>1</v>
      </c>
      <c r="BM18" s="18">
        <f t="shared" si="5"/>
        <v>0.22222222222222221</v>
      </c>
      <c r="BN18" s="10">
        <f t="shared" si="7"/>
        <v>13</v>
      </c>
      <c r="BO18" s="10">
        <f t="shared" si="6"/>
        <v>13</v>
      </c>
    </row>
    <row r="19" spans="1:67" s="10" customFormat="1" x14ac:dyDescent="0.3">
      <c r="A19" s="27" t="s">
        <v>194</v>
      </c>
      <c r="B19" s="27" t="s">
        <v>195</v>
      </c>
      <c r="C19" s="8" t="s">
        <v>10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52" t="s">
        <v>196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8">
        <f t="shared" si="0"/>
        <v>1</v>
      </c>
      <c r="BI19" s="29">
        <f t="shared" si="1"/>
        <v>1</v>
      </c>
      <c r="BJ19" s="8">
        <f t="shared" si="2"/>
        <v>0</v>
      </c>
      <c r="BK19" s="8">
        <f t="shared" si="3"/>
        <v>0</v>
      </c>
      <c r="BL19" s="8">
        <f t="shared" si="4"/>
        <v>1</v>
      </c>
      <c r="BM19" s="18">
        <f t="shared" si="5"/>
        <v>1</v>
      </c>
      <c r="BN19" s="10">
        <f t="shared" si="7"/>
        <v>2</v>
      </c>
      <c r="BO19" s="10">
        <f t="shared" si="6"/>
        <v>2</v>
      </c>
    </row>
    <row r="20" spans="1:67" s="10" customFormat="1" x14ac:dyDescent="0.3">
      <c r="A20" s="8" t="s">
        <v>28</v>
      </c>
      <c r="B20" s="8" t="s">
        <v>29</v>
      </c>
      <c r="C20" s="8" t="s">
        <v>6</v>
      </c>
      <c r="D20" s="9"/>
      <c r="E20" s="9"/>
      <c r="F20" s="9"/>
      <c r="G20" s="9"/>
      <c r="H20" s="9"/>
      <c r="I20" s="9"/>
      <c r="J20" s="30" t="s">
        <v>113</v>
      </c>
      <c r="K20" s="9"/>
      <c r="L20" s="9"/>
      <c r="M20" s="9"/>
      <c r="N20" s="30" t="s">
        <v>130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30" t="s">
        <v>187</v>
      </c>
      <c r="Z20" s="9"/>
      <c r="AA20" s="30" t="s">
        <v>204</v>
      </c>
      <c r="AB20" s="9"/>
      <c r="AC20" s="30" t="s">
        <v>212</v>
      </c>
      <c r="AD20" s="9"/>
      <c r="AE20" s="9"/>
      <c r="AF20" s="30" t="s">
        <v>245</v>
      </c>
      <c r="AG20" s="9"/>
      <c r="AH20" s="30" t="s">
        <v>249</v>
      </c>
      <c r="AI20" s="37" t="s">
        <v>185</v>
      </c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52" t="s">
        <v>186</v>
      </c>
      <c r="AU20" s="9"/>
      <c r="AV20" s="9"/>
      <c r="AW20" s="9"/>
      <c r="AX20" s="9"/>
      <c r="AY20" s="9"/>
      <c r="AZ20" s="30" t="s">
        <v>303</v>
      </c>
      <c r="BA20" s="9"/>
      <c r="BB20" s="9"/>
      <c r="BC20" s="9"/>
      <c r="BD20" s="9"/>
      <c r="BE20" s="9"/>
      <c r="BF20" s="30" t="s">
        <v>331</v>
      </c>
      <c r="BG20" s="30" t="s">
        <v>333</v>
      </c>
      <c r="BH20" s="8">
        <f t="shared" si="0"/>
        <v>12</v>
      </c>
      <c r="BI20" s="29">
        <f t="shared" si="1"/>
        <v>2</v>
      </c>
      <c r="BJ20" s="8">
        <f t="shared" si="2"/>
        <v>1</v>
      </c>
      <c r="BK20" s="8">
        <f t="shared" si="3"/>
        <v>0</v>
      </c>
      <c r="BL20" s="8">
        <f t="shared" si="4"/>
        <v>1</v>
      </c>
      <c r="BM20" s="18">
        <f t="shared" si="5"/>
        <v>0.16666666666666666</v>
      </c>
      <c r="BN20" s="10">
        <f t="shared" si="7"/>
        <v>16</v>
      </c>
      <c r="BO20" s="10">
        <f t="shared" si="6"/>
        <v>16</v>
      </c>
    </row>
    <row r="21" spans="1:67" s="10" customFormat="1" x14ac:dyDescent="0.3">
      <c r="A21" s="68" t="s">
        <v>80</v>
      </c>
      <c r="B21" s="68" t="s">
        <v>34</v>
      </c>
      <c r="C21" s="8" t="s">
        <v>6</v>
      </c>
      <c r="D21" s="9"/>
      <c r="E21" s="9"/>
      <c r="F21" s="36" t="s">
        <v>69</v>
      </c>
      <c r="G21" s="9"/>
      <c r="H21" s="30" t="s">
        <v>101</v>
      </c>
      <c r="I21" s="9"/>
      <c r="J21" s="30" t="s">
        <v>111</v>
      </c>
      <c r="K21" s="9"/>
      <c r="L21" s="9"/>
      <c r="M21" s="9"/>
      <c r="N21" s="30" t="s">
        <v>84</v>
      </c>
      <c r="O21" s="9"/>
      <c r="P21" s="9"/>
      <c r="Q21" s="36" t="s">
        <v>150</v>
      </c>
      <c r="R21" s="9"/>
      <c r="S21" s="30" t="s">
        <v>156</v>
      </c>
      <c r="T21" s="9"/>
      <c r="U21" s="9"/>
      <c r="V21" s="9"/>
      <c r="W21" s="9"/>
      <c r="X21" s="9"/>
      <c r="Y21" s="9"/>
      <c r="Z21" s="36" t="s">
        <v>193</v>
      </c>
      <c r="AA21" s="30" t="s">
        <v>198</v>
      </c>
      <c r="AB21" s="9"/>
      <c r="AC21" s="30" t="s">
        <v>211</v>
      </c>
      <c r="AD21" s="9"/>
      <c r="AE21" s="9"/>
      <c r="AF21" s="30" t="s">
        <v>245</v>
      </c>
      <c r="AG21" s="9"/>
      <c r="AH21" s="30" t="s">
        <v>249</v>
      </c>
      <c r="AI21" s="30" t="s">
        <v>253</v>
      </c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52" t="s">
        <v>304</v>
      </c>
      <c r="BA21" s="9"/>
      <c r="BB21" s="9"/>
      <c r="BC21" s="9"/>
      <c r="BD21" s="9"/>
      <c r="BE21" s="9"/>
      <c r="BF21" s="30" t="s">
        <v>332</v>
      </c>
      <c r="BG21" s="30" t="s">
        <v>333</v>
      </c>
      <c r="BH21" s="8">
        <f t="shared" si="0"/>
        <v>15</v>
      </c>
      <c r="BI21" s="29">
        <f t="shared" si="1"/>
        <v>4</v>
      </c>
      <c r="BJ21" s="8">
        <f t="shared" si="2"/>
        <v>0</v>
      </c>
      <c r="BK21" s="8">
        <f t="shared" si="3"/>
        <v>3</v>
      </c>
      <c r="BL21" s="8">
        <f t="shared" si="4"/>
        <v>1</v>
      </c>
      <c r="BM21" s="18">
        <f t="shared" si="5"/>
        <v>0.26666666666666666</v>
      </c>
      <c r="BN21" s="66">
        <f>BO21+BO22</f>
        <v>23</v>
      </c>
      <c r="BO21" s="10">
        <f t="shared" si="6"/>
        <v>22</v>
      </c>
    </row>
    <row r="22" spans="1:67" s="10" customFormat="1" x14ac:dyDescent="0.3">
      <c r="A22" s="69"/>
      <c r="B22" s="69"/>
      <c r="C22" s="8" t="s">
        <v>10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30" t="s">
        <v>189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8">
        <f t="shared" si="0"/>
        <v>1</v>
      </c>
      <c r="BI22" s="29">
        <f t="shared" si="1"/>
        <v>0</v>
      </c>
      <c r="BJ22" s="8">
        <f t="shared" si="2"/>
        <v>0</v>
      </c>
      <c r="BK22" s="8">
        <f t="shared" si="3"/>
        <v>0</v>
      </c>
      <c r="BL22" s="8">
        <f t="shared" si="4"/>
        <v>0</v>
      </c>
      <c r="BM22" s="18">
        <f t="shared" si="5"/>
        <v>0</v>
      </c>
      <c r="BN22" s="66"/>
      <c r="BO22" s="10">
        <f t="shared" si="6"/>
        <v>1</v>
      </c>
    </row>
    <row r="23" spans="1:67" s="10" customFormat="1" x14ac:dyDescent="0.3">
      <c r="A23" s="8" t="s">
        <v>44</v>
      </c>
      <c r="B23" s="8" t="s">
        <v>42</v>
      </c>
      <c r="C23" s="8" t="s">
        <v>6</v>
      </c>
      <c r="D23" s="9"/>
      <c r="E23" s="9"/>
      <c r="F23" s="9"/>
      <c r="G23" s="9"/>
      <c r="H23" s="9"/>
      <c r="I23" s="9"/>
      <c r="J23" s="30" t="s">
        <v>112</v>
      </c>
      <c r="K23" s="9"/>
      <c r="L23" s="9"/>
      <c r="M23" s="9"/>
      <c r="N23" s="30" t="s">
        <v>129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30" t="s">
        <v>187</v>
      </c>
      <c r="Z23" s="9"/>
      <c r="AA23" s="30" t="s">
        <v>199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52" t="s">
        <v>186</v>
      </c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8">
        <f t="shared" si="0"/>
        <v>5</v>
      </c>
      <c r="BI23" s="29">
        <f t="shared" si="1"/>
        <v>1</v>
      </c>
      <c r="BJ23" s="8">
        <f t="shared" si="2"/>
        <v>0</v>
      </c>
      <c r="BK23" s="8">
        <f t="shared" si="3"/>
        <v>0</v>
      </c>
      <c r="BL23" s="8">
        <f t="shared" si="4"/>
        <v>1</v>
      </c>
      <c r="BM23" s="18">
        <f t="shared" si="5"/>
        <v>0.2</v>
      </c>
      <c r="BN23" s="10">
        <f t="shared" si="7"/>
        <v>6</v>
      </c>
      <c r="BO23" s="10">
        <f t="shared" si="6"/>
        <v>6</v>
      </c>
    </row>
    <row r="24" spans="1:67" s="10" customFormat="1" x14ac:dyDescent="0.3">
      <c r="A24" s="46" t="s">
        <v>73</v>
      </c>
      <c r="B24" s="46" t="s">
        <v>74</v>
      </c>
      <c r="C24" s="8" t="s">
        <v>6</v>
      </c>
      <c r="D24" s="9"/>
      <c r="E24" s="9"/>
      <c r="F24" s="30" t="s">
        <v>92</v>
      </c>
      <c r="G24" s="9"/>
      <c r="H24" s="9"/>
      <c r="I24" s="9"/>
      <c r="J24" s="9"/>
      <c r="K24" s="9"/>
      <c r="L24" s="9"/>
      <c r="M24" s="9"/>
      <c r="N24" s="30" t="s">
        <v>129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6" t="s">
        <v>235</v>
      </c>
      <c r="AG24" s="9"/>
      <c r="AH24" s="30" t="s">
        <v>249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8">
        <f t="shared" si="0"/>
        <v>4</v>
      </c>
      <c r="BI24" s="29">
        <f t="shared" si="1"/>
        <v>1</v>
      </c>
      <c r="BJ24" s="8">
        <f t="shared" si="2"/>
        <v>0</v>
      </c>
      <c r="BK24" s="8">
        <f t="shared" si="3"/>
        <v>1</v>
      </c>
      <c r="BL24" s="8">
        <f t="shared" si="4"/>
        <v>0</v>
      </c>
      <c r="BM24" s="18">
        <f t="shared" si="5"/>
        <v>0.25</v>
      </c>
      <c r="BN24" s="10">
        <f t="shared" si="7"/>
        <v>6</v>
      </c>
      <c r="BO24" s="10">
        <f t="shared" si="6"/>
        <v>6</v>
      </c>
    </row>
    <row r="25" spans="1:67" s="10" customFormat="1" x14ac:dyDescent="0.3">
      <c r="A25" s="46" t="s">
        <v>13</v>
      </c>
      <c r="B25" s="46" t="s">
        <v>126</v>
      </c>
      <c r="C25" s="8" t="s">
        <v>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30" t="s">
        <v>127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8">
        <f t="shared" si="0"/>
        <v>1</v>
      </c>
      <c r="BI25" s="29">
        <f t="shared" si="1"/>
        <v>0</v>
      </c>
      <c r="BJ25" s="8">
        <f t="shared" si="2"/>
        <v>0</v>
      </c>
      <c r="BK25" s="8">
        <f t="shared" si="3"/>
        <v>0</v>
      </c>
      <c r="BL25" s="8">
        <f t="shared" si="4"/>
        <v>0</v>
      </c>
      <c r="BM25" s="18">
        <f t="shared" si="5"/>
        <v>0</v>
      </c>
      <c r="BN25" s="10">
        <f t="shared" si="7"/>
        <v>1</v>
      </c>
      <c r="BO25" s="10">
        <f t="shared" si="6"/>
        <v>1</v>
      </c>
    </row>
    <row r="26" spans="1:67" s="10" customFormat="1" x14ac:dyDescent="0.3">
      <c r="A26" s="8" t="s">
        <v>13</v>
      </c>
      <c r="B26" s="8" t="s">
        <v>64</v>
      </c>
      <c r="C26" s="8" t="s">
        <v>6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30" t="s">
        <v>128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0" t="s">
        <v>240</v>
      </c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8">
        <f t="shared" si="0"/>
        <v>2</v>
      </c>
      <c r="BI26" s="29">
        <f t="shared" si="1"/>
        <v>0</v>
      </c>
      <c r="BJ26" s="8">
        <f t="shared" si="2"/>
        <v>0</v>
      </c>
      <c r="BK26" s="8">
        <f t="shared" si="3"/>
        <v>0</v>
      </c>
      <c r="BL26" s="8">
        <f t="shared" si="4"/>
        <v>0</v>
      </c>
      <c r="BM26" s="18">
        <f t="shared" si="5"/>
        <v>0</v>
      </c>
      <c r="BN26" s="10">
        <f t="shared" si="7"/>
        <v>2</v>
      </c>
      <c r="BO26" s="10">
        <f t="shared" si="6"/>
        <v>2</v>
      </c>
    </row>
    <row r="27" spans="1:67" s="10" customFormat="1" x14ac:dyDescent="0.3">
      <c r="A27" s="8" t="s">
        <v>223</v>
      </c>
      <c r="B27" s="8" t="s">
        <v>224</v>
      </c>
      <c r="C27" s="8" t="s">
        <v>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30" t="s">
        <v>228</v>
      </c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8">
        <f t="shared" si="0"/>
        <v>1</v>
      </c>
      <c r="BI27" s="29">
        <f t="shared" si="1"/>
        <v>0</v>
      </c>
      <c r="BJ27" s="8">
        <f t="shared" si="2"/>
        <v>0</v>
      </c>
      <c r="BK27" s="8">
        <f t="shared" si="3"/>
        <v>0</v>
      </c>
      <c r="BL27" s="8">
        <f t="shared" si="4"/>
        <v>0</v>
      </c>
      <c r="BM27" s="18">
        <f t="shared" si="5"/>
        <v>0</v>
      </c>
      <c r="BN27" s="10">
        <f t="shared" si="7"/>
        <v>1</v>
      </c>
      <c r="BO27" s="10">
        <f t="shared" si="6"/>
        <v>1</v>
      </c>
    </row>
    <row r="28" spans="1:67" s="10" customFormat="1" x14ac:dyDescent="0.3">
      <c r="A28" s="8" t="s">
        <v>305</v>
      </c>
      <c r="B28" s="8" t="s">
        <v>306</v>
      </c>
      <c r="C28" s="8" t="s">
        <v>6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30" t="s">
        <v>307</v>
      </c>
      <c r="BA28" s="9"/>
      <c r="BB28" s="9"/>
      <c r="BC28" s="9"/>
      <c r="BD28" s="9"/>
      <c r="BE28" s="9"/>
      <c r="BF28" s="9"/>
      <c r="BG28" s="9"/>
      <c r="BH28" s="8">
        <f t="shared" si="0"/>
        <v>1</v>
      </c>
      <c r="BI28" s="29">
        <f t="shared" si="1"/>
        <v>0</v>
      </c>
      <c r="BJ28" s="8">
        <f t="shared" si="2"/>
        <v>0</v>
      </c>
      <c r="BK28" s="8">
        <f t="shared" si="3"/>
        <v>0</v>
      </c>
      <c r="BL28" s="8">
        <f t="shared" si="4"/>
        <v>0</v>
      </c>
      <c r="BM28" s="18">
        <f t="shared" si="5"/>
        <v>0</v>
      </c>
      <c r="BN28" s="10">
        <f t="shared" si="7"/>
        <v>1</v>
      </c>
      <c r="BO28" s="10">
        <f t="shared" si="6"/>
        <v>1</v>
      </c>
    </row>
    <row r="29" spans="1:67" s="10" customFormat="1" x14ac:dyDescent="0.3">
      <c r="A29" s="8" t="s">
        <v>75</v>
      </c>
      <c r="B29" s="8" t="s">
        <v>76</v>
      </c>
      <c r="C29" s="8" t="s">
        <v>25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30" t="s">
        <v>139</v>
      </c>
      <c r="O29" s="9"/>
      <c r="P29" s="9"/>
      <c r="Q29" s="9"/>
      <c r="R29" s="9"/>
      <c r="S29" s="30" t="s">
        <v>158</v>
      </c>
      <c r="T29" s="9"/>
      <c r="U29" s="9"/>
      <c r="V29" s="9"/>
      <c r="W29" s="30" t="s">
        <v>174</v>
      </c>
      <c r="X29" s="9"/>
      <c r="Y29" s="30" t="s">
        <v>190</v>
      </c>
      <c r="Z29" s="9"/>
      <c r="AA29" s="30" t="s">
        <v>203</v>
      </c>
      <c r="AB29" s="9"/>
      <c r="AC29" s="9"/>
      <c r="AD29" s="9"/>
      <c r="AE29" s="9"/>
      <c r="AF29" s="52" t="s">
        <v>241</v>
      </c>
      <c r="AG29" s="9"/>
      <c r="AH29" s="30" t="s">
        <v>250</v>
      </c>
      <c r="AI29" s="9"/>
      <c r="AJ29" s="9"/>
      <c r="AK29" s="9"/>
      <c r="AL29" s="52" t="s">
        <v>257</v>
      </c>
      <c r="AM29" s="9"/>
      <c r="AN29" s="9"/>
      <c r="AO29" s="9"/>
      <c r="AP29" s="9"/>
      <c r="AQ29" s="9"/>
      <c r="AR29" s="30" t="s">
        <v>282</v>
      </c>
      <c r="AS29" s="9"/>
      <c r="AT29" s="9"/>
      <c r="AU29" s="9"/>
      <c r="AV29" s="9"/>
      <c r="AW29" s="9"/>
      <c r="AX29" s="9"/>
      <c r="AY29" s="9"/>
      <c r="AZ29" s="36" t="s">
        <v>309</v>
      </c>
      <c r="BA29" s="9"/>
      <c r="BB29" s="9"/>
      <c r="BC29" s="9"/>
      <c r="BD29" s="9"/>
      <c r="BE29" s="9"/>
      <c r="BF29" s="9"/>
      <c r="BG29" s="9"/>
      <c r="BH29" s="8">
        <f t="shared" si="0"/>
        <v>10</v>
      </c>
      <c r="BI29" s="29">
        <f t="shared" si="1"/>
        <v>3</v>
      </c>
      <c r="BJ29" s="8">
        <f t="shared" si="2"/>
        <v>0</v>
      </c>
      <c r="BK29" s="8">
        <f t="shared" si="3"/>
        <v>1</v>
      </c>
      <c r="BL29" s="8">
        <f t="shared" si="4"/>
        <v>2</v>
      </c>
      <c r="BM29" s="18">
        <f t="shared" si="5"/>
        <v>0.3</v>
      </c>
      <c r="BN29" s="10">
        <f t="shared" si="7"/>
        <v>14</v>
      </c>
      <c r="BO29" s="10">
        <f t="shared" si="6"/>
        <v>14</v>
      </c>
    </row>
    <row r="30" spans="1:67" s="10" customFormat="1" x14ac:dyDescent="0.3">
      <c r="A30" s="8" t="s">
        <v>258</v>
      </c>
      <c r="B30" s="8" t="s">
        <v>77</v>
      </c>
      <c r="C30" s="8" t="s">
        <v>25</v>
      </c>
      <c r="D30" s="9"/>
      <c r="E30" s="9"/>
      <c r="F30" s="9"/>
      <c r="G30" s="9"/>
      <c r="H30" s="9"/>
      <c r="I30" s="30" t="s">
        <v>108</v>
      </c>
      <c r="J30" s="9"/>
      <c r="K30" s="9"/>
      <c r="L30" s="9"/>
      <c r="M30" s="9"/>
      <c r="N30" s="30" t="s">
        <v>140</v>
      </c>
      <c r="O30" s="9"/>
      <c r="P30" s="9"/>
      <c r="Q30" s="9"/>
      <c r="R30" s="9"/>
      <c r="S30" s="30" t="s">
        <v>159</v>
      </c>
      <c r="T30" s="9"/>
      <c r="U30" s="9"/>
      <c r="V30" s="9"/>
      <c r="W30" s="30" t="s">
        <v>175</v>
      </c>
      <c r="X30" s="9"/>
      <c r="Y30" s="9"/>
      <c r="Z30" s="9"/>
      <c r="AA30" s="9"/>
      <c r="AB30" s="9"/>
      <c r="AC30" s="30" t="s">
        <v>213</v>
      </c>
      <c r="AD30" s="9"/>
      <c r="AE30" s="9"/>
      <c r="AF30" s="30" t="s">
        <v>239</v>
      </c>
      <c r="AG30" s="9"/>
      <c r="AH30" s="9"/>
      <c r="AI30" s="52" t="s">
        <v>252</v>
      </c>
      <c r="AJ30" s="9"/>
      <c r="AK30" s="9"/>
      <c r="AL30" s="30" t="s">
        <v>259</v>
      </c>
      <c r="AM30" s="9"/>
      <c r="AN30" s="9"/>
      <c r="AO30" s="9"/>
      <c r="AP30" s="9"/>
      <c r="AQ30" s="9"/>
      <c r="AR30" s="9"/>
      <c r="AS30" s="9"/>
      <c r="AT30" s="37" t="s">
        <v>284</v>
      </c>
      <c r="AU30" s="9"/>
      <c r="AV30" s="9"/>
      <c r="AW30" s="9"/>
      <c r="AX30" s="9"/>
      <c r="AY30" s="9"/>
      <c r="AZ30" s="52" t="s">
        <v>308</v>
      </c>
      <c r="BA30" s="30" t="s">
        <v>259</v>
      </c>
      <c r="BB30" s="9"/>
      <c r="BC30" s="9"/>
      <c r="BD30" s="9"/>
      <c r="BE30" s="30" t="s">
        <v>326</v>
      </c>
      <c r="BF30" s="9"/>
      <c r="BG30" s="9"/>
      <c r="BH30" s="8">
        <f t="shared" si="0"/>
        <v>12</v>
      </c>
      <c r="BI30" s="29">
        <f t="shared" si="1"/>
        <v>3</v>
      </c>
      <c r="BJ30" s="8">
        <f t="shared" si="2"/>
        <v>1</v>
      </c>
      <c r="BK30" s="8">
        <f t="shared" si="3"/>
        <v>0</v>
      </c>
      <c r="BL30" s="8">
        <f t="shared" si="4"/>
        <v>2</v>
      </c>
      <c r="BM30" s="18">
        <f t="shared" si="5"/>
        <v>0.25</v>
      </c>
      <c r="BN30" s="10">
        <f t="shared" si="7"/>
        <v>17</v>
      </c>
      <c r="BO30" s="10">
        <f t="shared" si="6"/>
        <v>17</v>
      </c>
    </row>
    <row r="31" spans="1:67" s="10" customFormat="1" x14ac:dyDescent="0.3">
      <c r="A31" s="8" t="s">
        <v>62</v>
      </c>
      <c r="B31" s="8" t="s">
        <v>63</v>
      </c>
      <c r="C31" s="8" t="s">
        <v>25</v>
      </c>
      <c r="D31" s="9"/>
      <c r="E31" s="9"/>
      <c r="F31" s="30" t="s">
        <v>61</v>
      </c>
      <c r="G31" s="9"/>
      <c r="H31" s="9"/>
      <c r="I31" s="52" t="s">
        <v>78</v>
      </c>
      <c r="J31" s="9"/>
      <c r="K31" s="9"/>
      <c r="L31" s="9"/>
      <c r="M31" s="9"/>
      <c r="N31" s="52" t="s">
        <v>138</v>
      </c>
      <c r="O31" s="9"/>
      <c r="P31" s="9"/>
      <c r="Q31" s="9"/>
      <c r="R31" s="9"/>
      <c r="S31" s="9"/>
      <c r="T31" s="9"/>
      <c r="U31" s="9"/>
      <c r="V31" s="9"/>
      <c r="W31" s="30" t="s">
        <v>176</v>
      </c>
      <c r="X31" s="9"/>
      <c r="Y31" s="30" t="s">
        <v>190</v>
      </c>
      <c r="Z31" s="9"/>
      <c r="AA31" s="9"/>
      <c r="AB31" s="9"/>
      <c r="AC31" s="30" t="s">
        <v>214</v>
      </c>
      <c r="AD31" s="9"/>
      <c r="AE31" s="9"/>
      <c r="AF31" s="52" t="s">
        <v>241</v>
      </c>
      <c r="AG31" s="9"/>
      <c r="AH31" s="30" t="s">
        <v>250</v>
      </c>
      <c r="AI31" s="9"/>
      <c r="AJ31" s="9"/>
      <c r="AK31" s="9"/>
      <c r="AL31" s="52" t="s">
        <v>257</v>
      </c>
      <c r="AM31" s="9"/>
      <c r="AN31" s="9"/>
      <c r="AO31" s="9"/>
      <c r="AP31" s="9"/>
      <c r="AQ31" s="9"/>
      <c r="AR31" s="30" t="s">
        <v>282</v>
      </c>
      <c r="AS31" s="9"/>
      <c r="AT31" s="9"/>
      <c r="AU31" s="9"/>
      <c r="AV31" s="9"/>
      <c r="AW31" s="9"/>
      <c r="AX31" s="9"/>
      <c r="AY31" s="9"/>
      <c r="AZ31" s="30" t="s">
        <v>228</v>
      </c>
      <c r="BA31" s="9"/>
      <c r="BB31" s="9"/>
      <c r="BC31" s="9"/>
      <c r="BD31" s="9"/>
      <c r="BE31" s="9"/>
      <c r="BF31" s="9"/>
      <c r="BG31" s="9"/>
      <c r="BH31" s="8">
        <f t="shared" si="0"/>
        <v>11</v>
      </c>
      <c r="BI31" s="29">
        <f t="shared" si="1"/>
        <v>4</v>
      </c>
      <c r="BJ31" s="8">
        <f t="shared" si="2"/>
        <v>0</v>
      </c>
      <c r="BK31" s="8">
        <f t="shared" si="3"/>
        <v>0</v>
      </c>
      <c r="BL31" s="8">
        <f t="shared" si="4"/>
        <v>4</v>
      </c>
      <c r="BM31" s="18">
        <f t="shared" si="5"/>
        <v>0.36363636363636365</v>
      </c>
      <c r="BN31" s="10">
        <f t="shared" si="7"/>
        <v>15</v>
      </c>
      <c r="BO31" s="10">
        <f t="shared" si="6"/>
        <v>15</v>
      </c>
    </row>
    <row r="32" spans="1:67" s="10" customFormat="1" x14ac:dyDescent="0.3">
      <c r="A32" s="27" t="s">
        <v>131</v>
      </c>
      <c r="B32" s="27" t="s">
        <v>132</v>
      </c>
      <c r="C32" s="8" t="s">
        <v>133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30" t="s">
        <v>135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36" t="s">
        <v>200</v>
      </c>
      <c r="AB32" s="9"/>
      <c r="AC32" s="9"/>
      <c r="AD32" s="9"/>
      <c r="AE32" s="9"/>
      <c r="AF32" s="30" t="s">
        <v>229</v>
      </c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30" t="s">
        <v>289</v>
      </c>
      <c r="AT32" s="9"/>
      <c r="AU32" s="9"/>
      <c r="AV32" s="9"/>
      <c r="AW32" s="9"/>
      <c r="AX32" s="9"/>
      <c r="AY32" s="9"/>
      <c r="AZ32" s="36" t="s">
        <v>302</v>
      </c>
      <c r="BA32" s="9"/>
      <c r="BB32" s="9"/>
      <c r="BC32" s="9"/>
      <c r="BD32" s="9"/>
      <c r="BE32" s="9"/>
      <c r="BF32" s="9"/>
      <c r="BG32" s="9"/>
      <c r="BH32" s="8">
        <f t="shared" si="0"/>
        <v>5</v>
      </c>
      <c r="BI32" s="29">
        <f t="shared" si="1"/>
        <v>2</v>
      </c>
      <c r="BJ32" s="8">
        <f t="shared" si="2"/>
        <v>0</v>
      </c>
      <c r="BK32" s="8">
        <f t="shared" si="3"/>
        <v>2</v>
      </c>
      <c r="BL32" s="8">
        <f t="shared" si="4"/>
        <v>0</v>
      </c>
      <c r="BM32" s="18">
        <f t="shared" si="5"/>
        <v>0.4</v>
      </c>
      <c r="BN32" s="10">
        <f t="shared" si="7"/>
        <v>9</v>
      </c>
      <c r="BO32" s="10">
        <f t="shared" si="6"/>
        <v>9</v>
      </c>
    </row>
    <row r="33" spans="1:67" s="10" customFormat="1" x14ac:dyDescent="0.3">
      <c r="A33" s="27" t="s">
        <v>32</v>
      </c>
      <c r="B33" s="8" t="s">
        <v>42</v>
      </c>
      <c r="C33" s="8" t="s">
        <v>133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30" t="s">
        <v>136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30" t="s">
        <v>201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37" t="s">
        <v>285</v>
      </c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8">
        <f t="shared" si="0"/>
        <v>3</v>
      </c>
      <c r="BI33" s="29">
        <f t="shared" si="1"/>
        <v>1</v>
      </c>
      <c r="BJ33" s="8">
        <f t="shared" si="2"/>
        <v>1</v>
      </c>
      <c r="BK33" s="8">
        <f t="shared" si="3"/>
        <v>0</v>
      </c>
      <c r="BL33" s="8">
        <f t="shared" si="4"/>
        <v>0</v>
      </c>
      <c r="BM33" s="18">
        <f t="shared" si="5"/>
        <v>0.33333333333333331</v>
      </c>
      <c r="BN33" s="10">
        <f t="shared" si="7"/>
        <v>6</v>
      </c>
      <c r="BO33" s="10">
        <f t="shared" si="6"/>
        <v>6</v>
      </c>
    </row>
    <row r="34" spans="1:67" s="10" customFormat="1" x14ac:dyDescent="0.3">
      <c r="A34" s="8" t="s">
        <v>134</v>
      </c>
      <c r="B34" s="27" t="s">
        <v>29</v>
      </c>
      <c r="C34" s="8" t="s">
        <v>133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30" t="s">
        <v>137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52" t="s">
        <v>202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52" t="s">
        <v>263</v>
      </c>
      <c r="AU34" s="9"/>
      <c r="AV34" s="9"/>
      <c r="AW34" s="9"/>
      <c r="AX34" s="9"/>
      <c r="AY34" s="9"/>
      <c r="AZ34" s="52" t="s">
        <v>252</v>
      </c>
      <c r="BA34" s="9"/>
      <c r="BB34" s="9"/>
      <c r="BC34" s="9"/>
      <c r="BD34" s="9"/>
      <c r="BE34" s="9"/>
      <c r="BF34" s="9"/>
      <c r="BG34" s="9"/>
      <c r="BH34" s="8">
        <f t="shared" si="0"/>
        <v>4</v>
      </c>
      <c r="BI34" s="29">
        <f t="shared" si="1"/>
        <v>3</v>
      </c>
      <c r="BJ34" s="8">
        <f t="shared" si="2"/>
        <v>0</v>
      </c>
      <c r="BK34" s="8">
        <f t="shared" si="3"/>
        <v>0</v>
      </c>
      <c r="BL34" s="8">
        <f t="shared" si="4"/>
        <v>3</v>
      </c>
      <c r="BM34" s="18">
        <f t="shared" si="5"/>
        <v>0.75</v>
      </c>
      <c r="BN34" s="10">
        <f t="shared" si="7"/>
        <v>7</v>
      </c>
      <c r="BO34" s="10">
        <f t="shared" si="6"/>
        <v>7</v>
      </c>
    </row>
    <row r="35" spans="1:67" s="10" customFormat="1" x14ac:dyDescent="0.3">
      <c r="A35" s="27" t="s">
        <v>311</v>
      </c>
      <c r="B35" s="27" t="s">
        <v>312</v>
      </c>
      <c r="C35" s="8" t="s">
        <v>133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30" t="s">
        <v>313</v>
      </c>
      <c r="BA35" s="9"/>
      <c r="BB35" s="9"/>
      <c r="BC35" s="9"/>
      <c r="BD35" s="9"/>
      <c r="BE35" s="9"/>
      <c r="BF35" s="9"/>
      <c r="BG35" s="9"/>
      <c r="BH35" s="8">
        <f t="shared" si="0"/>
        <v>1</v>
      </c>
      <c r="BI35" s="29">
        <f t="shared" si="1"/>
        <v>0</v>
      </c>
      <c r="BJ35" s="8">
        <f t="shared" si="2"/>
        <v>0</v>
      </c>
      <c r="BK35" s="8">
        <f t="shared" si="3"/>
        <v>0</v>
      </c>
      <c r="BL35" s="8">
        <f t="shared" si="4"/>
        <v>0</v>
      </c>
      <c r="BM35" s="18">
        <f t="shared" si="5"/>
        <v>0</v>
      </c>
      <c r="BN35" s="10">
        <f t="shared" si="7"/>
        <v>1</v>
      </c>
      <c r="BO35" s="10">
        <f t="shared" si="6"/>
        <v>1</v>
      </c>
    </row>
    <row r="36" spans="1:67" s="10" customFormat="1" x14ac:dyDescent="0.3">
      <c r="A36" s="27" t="s">
        <v>225</v>
      </c>
      <c r="B36" s="27" t="s">
        <v>226</v>
      </c>
      <c r="C36" s="8" t="s">
        <v>133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0" t="s">
        <v>187</v>
      </c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8">
        <f t="shared" si="0"/>
        <v>1</v>
      </c>
      <c r="BI36" s="29">
        <f t="shared" si="1"/>
        <v>0</v>
      </c>
      <c r="BJ36" s="8">
        <f t="shared" si="2"/>
        <v>0</v>
      </c>
      <c r="BK36" s="8">
        <f t="shared" si="3"/>
        <v>0</v>
      </c>
      <c r="BL36" s="8">
        <f t="shared" si="4"/>
        <v>0</v>
      </c>
      <c r="BM36" s="18">
        <f t="shared" si="5"/>
        <v>0</v>
      </c>
      <c r="BN36" s="10">
        <f t="shared" si="7"/>
        <v>1</v>
      </c>
      <c r="BO36" s="10">
        <f t="shared" si="6"/>
        <v>1</v>
      </c>
    </row>
    <row r="37" spans="1:67" s="10" customFormat="1" x14ac:dyDescent="0.3">
      <c r="A37" s="68" t="s">
        <v>11</v>
      </c>
      <c r="B37" s="68" t="s">
        <v>12</v>
      </c>
      <c r="C37" s="8" t="s">
        <v>14</v>
      </c>
      <c r="D37" s="30" t="s">
        <v>87</v>
      </c>
      <c r="E37" s="30" t="s">
        <v>79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30" t="s">
        <v>279</v>
      </c>
      <c r="AR37" s="9"/>
      <c r="AS37" s="37" t="s">
        <v>288</v>
      </c>
      <c r="AT37" s="9"/>
      <c r="AU37" s="9"/>
      <c r="AV37" s="30" t="s">
        <v>259</v>
      </c>
      <c r="AW37" s="9"/>
      <c r="AX37" s="9"/>
      <c r="AY37" s="9"/>
      <c r="AZ37" s="9"/>
      <c r="BA37" s="9"/>
      <c r="BB37" s="30" t="s">
        <v>318</v>
      </c>
      <c r="BC37" s="9"/>
      <c r="BD37" s="9"/>
      <c r="BE37" s="9"/>
      <c r="BF37" s="9"/>
      <c r="BG37" s="9"/>
      <c r="BH37" s="8">
        <f t="shared" si="0"/>
        <v>6</v>
      </c>
      <c r="BI37" s="29">
        <f t="shared" si="1"/>
        <v>1</v>
      </c>
      <c r="BJ37" s="8">
        <f t="shared" si="2"/>
        <v>1</v>
      </c>
      <c r="BK37" s="8">
        <f t="shared" si="3"/>
        <v>0</v>
      </c>
      <c r="BL37" s="8">
        <f t="shared" si="4"/>
        <v>0</v>
      </c>
      <c r="BM37" s="18">
        <f t="shared" si="5"/>
        <v>0.16666666666666666</v>
      </c>
      <c r="BN37" s="66">
        <f>BO37+BO38</f>
        <v>11</v>
      </c>
      <c r="BO37" s="10">
        <f t="shared" si="6"/>
        <v>9</v>
      </c>
    </row>
    <row r="38" spans="1:67" s="10" customFormat="1" x14ac:dyDescent="0.3">
      <c r="A38" s="69"/>
      <c r="B38" s="69"/>
      <c r="C38" s="16" t="s">
        <v>40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30" t="s">
        <v>157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30" t="s">
        <v>271</v>
      </c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8">
        <f t="shared" si="0"/>
        <v>2</v>
      </c>
      <c r="BI38" s="29">
        <f t="shared" si="1"/>
        <v>0</v>
      </c>
      <c r="BJ38" s="8">
        <f t="shared" si="2"/>
        <v>0</v>
      </c>
      <c r="BK38" s="8">
        <f t="shared" si="3"/>
        <v>0</v>
      </c>
      <c r="BL38" s="8">
        <f t="shared" si="4"/>
        <v>0</v>
      </c>
      <c r="BM38" s="18">
        <f t="shared" si="5"/>
        <v>0</v>
      </c>
      <c r="BN38" s="66"/>
      <c r="BO38" s="10">
        <f t="shared" si="6"/>
        <v>2</v>
      </c>
    </row>
    <row r="39" spans="1:67" s="10" customFormat="1" x14ac:dyDescent="0.3">
      <c r="A39" s="8" t="s">
        <v>13</v>
      </c>
      <c r="B39" s="8" t="s">
        <v>12</v>
      </c>
      <c r="C39" s="8" t="s">
        <v>40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37" t="s">
        <v>288</v>
      </c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8">
        <f t="shared" si="0"/>
        <v>1</v>
      </c>
      <c r="BI39" s="29">
        <f t="shared" si="1"/>
        <v>1</v>
      </c>
      <c r="BJ39" s="8">
        <f t="shared" si="2"/>
        <v>1</v>
      </c>
      <c r="BK39" s="8">
        <f t="shared" si="3"/>
        <v>0</v>
      </c>
      <c r="BL39" s="8">
        <f t="shared" si="4"/>
        <v>0</v>
      </c>
      <c r="BM39" s="18">
        <f t="shared" si="5"/>
        <v>1</v>
      </c>
      <c r="BN39" s="10">
        <f t="shared" ref="BN39:BN45" si="8">BO39</f>
        <v>4</v>
      </c>
      <c r="BO39" s="10">
        <f t="shared" si="6"/>
        <v>4</v>
      </c>
    </row>
    <row r="40" spans="1:67" s="10" customFormat="1" x14ac:dyDescent="0.3">
      <c r="A40" s="8" t="s">
        <v>30</v>
      </c>
      <c r="B40" s="8" t="s">
        <v>145</v>
      </c>
      <c r="C40" s="8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36" t="s">
        <v>146</v>
      </c>
      <c r="Q40" s="9"/>
      <c r="R40" s="9"/>
      <c r="S40" s="30" t="s">
        <v>155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30" t="s">
        <v>246</v>
      </c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8">
        <f t="shared" si="0"/>
        <v>3</v>
      </c>
      <c r="BI40" s="29">
        <f t="shared" si="1"/>
        <v>1</v>
      </c>
      <c r="BJ40" s="8">
        <f t="shared" si="2"/>
        <v>0</v>
      </c>
      <c r="BK40" s="8">
        <f t="shared" si="3"/>
        <v>1</v>
      </c>
      <c r="BL40" s="8">
        <f t="shared" si="4"/>
        <v>0</v>
      </c>
      <c r="BM40" s="18">
        <f t="shared" si="5"/>
        <v>0.33333333333333331</v>
      </c>
      <c r="BN40" s="10">
        <f t="shared" si="8"/>
        <v>5</v>
      </c>
      <c r="BO40" s="10">
        <f t="shared" si="6"/>
        <v>5</v>
      </c>
    </row>
    <row r="41" spans="1:67" s="10" customFormat="1" x14ac:dyDescent="0.3">
      <c r="A41" s="8" t="s">
        <v>243</v>
      </c>
      <c r="B41" s="8" t="s">
        <v>244</v>
      </c>
      <c r="C41" s="8" t="s">
        <v>40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0" t="s">
        <v>242</v>
      </c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8">
        <f t="shared" si="0"/>
        <v>1</v>
      </c>
      <c r="BI41" s="29">
        <f t="shared" si="1"/>
        <v>0</v>
      </c>
      <c r="BJ41" s="8">
        <f t="shared" si="2"/>
        <v>0</v>
      </c>
      <c r="BK41" s="8">
        <f t="shared" si="3"/>
        <v>0</v>
      </c>
      <c r="BL41" s="8">
        <f t="shared" si="4"/>
        <v>0</v>
      </c>
      <c r="BM41" s="18">
        <f t="shared" si="5"/>
        <v>0</v>
      </c>
      <c r="BN41" s="10">
        <f t="shared" si="8"/>
        <v>1</v>
      </c>
      <c r="BO41" s="10">
        <f t="shared" si="6"/>
        <v>1</v>
      </c>
    </row>
    <row r="42" spans="1:67" s="10" customFormat="1" x14ac:dyDescent="0.3">
      <c r="A42" s="8" t="s">
        <v>286</v>
      </c>
      <c r="B42" s="8" t="s">
        <v>287</v>
      </c>
      <c r="C42" s="8" t="s">
        <v>14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37" t="s">
        <v>288</v>
      </c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8">
        <f t="shared" si="0"/>
        <v>1</v>
      </c>
      <c r="BI42" s="29">
        <f t="shared" si="1"/>
        <v>1</v>
      </c>
      <c r="BJ42" s="8">
        <f t="shared" si="2"/>
        <v>1</v>
      </c>
      <c r="BK42" s="8">
        <f t="shared" si="3"/>
        <v>0</v>
      </c>
      <c r="BL42" s="8">
        <f t="shared" si="4"/>
        <v>0</v>
      </c>
      <c r="BM42" s="18">
        <f t="shared" si="5"/>
        <v>1</v>
      </c>
      <c r="BN42" s="10">
        <f t="shared" si="8"/>
        <v>4</v>
      </c>
      <c r="BO42" s="10">
        <f t="shared" si="6"/>
        <v>4</v>
      </c>
    </row>
    <row r="43" spans="1:67" s="10" customFormat="1" x14ac:dyDescent="0.3">
      <c r="A43" s="8" t="s">
        <v>147</v>
      </c>
      <c r="B43" s="8" t="s">
        <v>169</v>
      </c>
      <c r="C43" s="8" t="s">
        <v>14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0" t="s">
        <v>168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30" t="s">
        <v>242</v>
      </c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8">
        <f t="shared" si="0"/>
        <v>2</v>
      </c>
      <c r="BI43" s="29">
        <f t="shared" si="1"/>
        <v>0</v>
      </c>
      <c r="BJ43" s="8">
        <f t="shared" si="2"/>
        <v>0</v>
      </c>
      <c r="BK43" s="8">
        <f t="shared" si="3"/>
        <v>0</v>
      </c>
      <c r="BL43" s="8">
        <f t="shared" si="4"/>
        <v>0</v>
      </c>
      <c r="BM43" s="18">
        <f t="shared" si="5"/>
        <v>0</v>
      </c>
      <c r="BN43" s="10">
        <f t="shared" si="8"/>
        <v>2</v>
      </c>
      <c r="BO43" s="10">
        <f t="shared" si="6"/>
        <v>2</v>
      </c>
    </row>
    <row r="44" spans="1:67" s="10" customFormat="1" x14ac:dyDescent="0.3">
      <c r="A44" s="8" t="s">
        <v>260</v>
      </c>
      <c r="B44" s="8" t="s">
        <v>261</v>
      </c>
      <c r="C44" s="8" t="s">
        <v>262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37" t="s">
        <v>263</v>
      </c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8">
        <f t="shared" si="0"/>
        <v>1</v>
      </c>
      <c r="BI44" s="29">
        <f t="shared" si="1"/>
        <v>1</v>
      </c>
      <c r="BJ44" s="8">
        <f t="shared" si="2"/>
        <v>0</v>
      </c>
      <c r="BK44" s="8">
        <f t="shared" si="3"/>
        <v>0</v>
      </c>
      <c r="BL44" s="8">
        <f t="shared" si="4"/>
        <v>1</v>
      </c>
      <c r="BM44" s="18">
        <f t="shared" si="5"/>
        <v>1</v>
      </c>
      <c r="BN44" s="10">
        <f t="shared" si="8"/>
        <v>2</v>
      </c>
      <c r="BO44" s="10">
        <f t="shared" si="6"/>
        <v>2</v>
      </c>
    </row>
    <row r="45" spans="1:67" s="10" customFormat="1" x14ac:dyDescent="0.3">
      <c r="A45" s="16" t="s">
        <v>22</v>
      </c>
      <c r="B45" s="16" t="s">
        <v>17</v>
      </c>
      <c r="C45" s="8" t="s">
        <v>39</v>
      </c>
      <c r="D45" s="30" t="s">
        <v>88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37" t="s">
        <v>288</v>
      </c>
      <c r="AT45" s="9"/>
      <c r="AU45" s="9"/>
      <c r="AV45" s="30" t="s">
        <v>292</v>
      </c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8">
        <f t="shared" si="0"/>
        <v>3</v>
      </c>
      <c r="BI45" s="29">
        <f t="shared" si="1"/>
        <v>1</v>
      </c>
      <c r="BJ45" s="8">
        <f t="shared" si="2"/>
        <v>1</v>
      </c>
      <c r="BK45" s="8">
        <f t="shared" si="3"/>
        <v>0</v>
      </c>
      <c r="BL45" s="8">
        <f t="shared" si="4"/>
        <v>0</v>
      </c>
      <c r="BM45" s="18">
        <f t="shared" si="5"/>
        <v>0.33333333333333331</v>
      </c>
      <c r="BN45" s="10">
        <f t="shared" si="8"/>
        <v>6</v>
      </c>
      <c r="BO45" s="10">
        <f t="shared" si="6"/>
        <v>6</v>
      </c>
    </row>
    <row r="46" spans="1:67" s="10" customFormat="1" x14ac:dyDescent="0.3">
      <c r="A46" s="10" t="s">
        <v>18</v>
      </c>
      <c r="D46" s="10">
        <f t="shared" ref="D46:AJ46" si="9">COUNTA(D3:D45)</f>
        <v>10</v>
      </c>
      <c r="E46" s="10">
        <f t="shared" si="9"/>
        <v>2</v>
      </c>
      <c r="F46" s="10">
        <f t="shared" si="9"/>
        <v>4</v>
      </c>
      <c r="G46" s="10">
        <f t="shared" si="9"/>
        <v>6</v>
      </c>
      <c r="H46" s="10">
        <f t="shared" si="9"/>
        <v>6</v>
      </c>
      <c r="I46" s="10">
        <f t="shared" si="9"/>
        <v>2</v>
      </c>
      <c r="J46" s="10">
        <f t="shared" si="9"/>
        <v>4</v>
      </c>
      <c r="K46" s="10">
        <f t="shared" si="9"/>
        <v>4</v>
      </c>
      <c r="L46" s="10">
        <f t="shared" si="9"/>
        <v>2</v>
      </c>
      <c r="M46" s="10">
        <f t="shared" si="9"/>
        <v>2</v>
      </c>
      <c r="N46" s="10">
        <f t="shared" si="9"/>
        <v>12</v>
      </c>
      <c r="O46" s="10">
        <f t="shared" si="9"/>
        <v>4</v>
      </c>
      <c r="P46" s="10">
        <f t="shared" si="9"/>
        <v>1</v>
      </c>
      <c r="Q46" s="10">
        <f t="shared" si="9"/>
        <v>2</v>
      </c>
      <c r="R46" s="10">
        <f t="shared" si="9"/>
        <v>3</v>
      </c>
      <c r="S46" s="10">
        <f t="shared" si="9"/>
        <v>5</v>
      </c>
      <c r="T46" s="10">
        <f t="shared" si="9"/>
        <v>3</v>
      </c>
      <c r="U46" s="10">
        <f t="shared" si="9"/>
        <v>5</v>
      </c>
      <c r="V46" s="10">
        <f t="shared" si="9"/>
        <v>2</v>
      </c>
      <c r="W46" s="10">
        <f t="shared" si="9"/>
        <v>3</v>
      </c>
      <c r="X46" s="10">
        <f t="shared" si="9"/>
        <v>5</v>
      </c>
      <c r="Y46" s="10">
        <f t="shared" si="9"/>
        <v>12</v>
      </c>
      <c r="Z46" s="10">
        <f t="shared" si="9"/>
        <v>1</v>
      </c>
      <c r="AA46" s="10">
        <f t="shared" si="9"/>
        <v>10</v>
      </c>
      <c r="AB46" s="10">
        <f t="shared" si="9"/>
        <v>4</v>
      </c>
      <c r="AC46" s="10">
        <f t="shared" si="9"/>
        <v>4</v>
      </c>
      <c r="AD46" s="10">
        <f t="shared" si="9"/>
        <v>1</v>
      </c>
      <c r="AE46" s="10">
        <f t="shared" si="9"/>
        <v>6</v>
      </c>
      <c r="AF46" s="10">
        <f t="shared" si="9"/>
        <v>19</v>
      </c>
      <c r="AG46" s="10">
        <f t="shared" si="9"/>
        <v>4</v>
      </c>
      <c r="AH46" s="10">
        <f t="shared" si="9"/>
        <v>12</v>
      </c>
      <c r="AI46" s="10">
        <f t="shared" si="9"/>
        <v>3</v>
      </c>
      <c r="AJ46" s="10">
        <f t="shared" si="9"/>
        <v>2</v>
      </c>
      <c r="AK46" s="10">
        <f t="shared" ref="AK46:AR46" si="10">COUNTA(AK3:AK45)</f>
        <v>1</v>
      </c>
      <c r="AL46" s="10">
        <f t="shared" si="10"/>
        <v>3</v>
      </c>
      <c r="AM46" s="10">
        <f t="shared" si="10"/>
        <v>4</v>
      </c>
      <c r="AN46" s="10">
        <f t="shared" si="10"/>
        <v>1</v>
      </c>
      <c r="AO46" s="10">
        <f t="shared" si="10"/>
        <v>2</v>
      </c>
      <c r="AP46" s="10">
        <f t="shared" si="10"/>
        <v>4</v>
      </c>
      <c r="AQ46" s="10">
        <f t="shared" si="10"/>
        <v>1</v>
      </c>
      <c r="AR46" s="10">
        <f t="shared" si="10"/>
        <v>2</v>
      </c>
      <c r="AS46" s="10">
        <f t="shared" ref="AS46:BD46" si="11">COUNTA(AS3:AS45)</f>
        <v>5</v>
      </c>
      <c r="AT46" s="10">
        <f t="shared" si="11"/>
        <v>5</v>
      </c>
      <c r="AU46" s="10">
        <f t="shared" si="11"/>
        <v>1</v>
      </c>
      <c r="AV46" s="10">
        <f t="shared" si="11"/>
        <v>4</v>
      </c>
      <c r="AW46" s="10">
        <f t="shared" si="11"/>
        <v>3</v>
      </c>
      <c r="AX46" s="10">
        <f t="shared" si="11"/>
        <v>4</v>
      </c>
      <c r="AY46" s="10">
        <f t="shared" si="11"/>
        <v>2</v>
      </c>
      <c r="AZ46" s="10">
        <f t="shared" si="11"/>
        <v>11</v>
      </c>
      <c r="BA46" s="10">
        <f t="shared" si="11"/>
        <v>1</v>
      </c>
      <c r="BB46" s="10">
        <f t="shared" si="11"/>
        <v>1</v>
      </c>
      <c r="BC46" s="10">
        <f t="shared" si="11"/>
        <v>3</v>
      </c>
      <c r="BD46" s="10">
        <f t="shared" si="11"/>
        <v>3</v>
      </c>
      <c r="BE46" s="10">
        <f t="shared" ref="BE46:BG46" si="12">COUNTA(BE3:BE45)</f>
        <v>1</v>
      </c>
      <c r="BF46" s="10">
        <f t="shared" si="12"/>
        <v>2</v>
      </c>
      <c r="BG46" s="10">
        <f t="shared" si="12"/>
        <v>2</v>
      </c>
      <c r="BH46" s="11">
        <f>SUM(BH3:BH45)</f>
        <v>231</v>
      </c>
      <c r="BI46" s="11">
        <f>SUM(BI3:BI45)</f>
        <v>72</v>
      </c>
      <c r="BJ46" s="11">
        <f>SUM(BJ3:BJ45)</f>
        <v>23</v>
      </c>
      <c r="BK46" s="11">
        <f>SUM(BK3:BK45)</f>
        <v>21</v>
      </c>
      <c r="BL46" s="11">
        <f>SUM(BL3:BL45)</f>
        <v>28</v>
      </c>
    </row>
    <row r="47" spans="1:67" s="10" customFormat="1" x14ac:dyDescent="0.3">
      <c r="BI47" s="31">
        <f>BI46/BH46</f>
        <v>0.31168831168831168</v>
      </c>
    </row>
    <row r="48" spans="1:67" s="5" customFormat="1" x14ac:dyDescent="0.3">
      <c r="A48" s="19" t="s">
        <v>19</v>
      </c>
      <c r="D48" s="19"/>
      <c r="E48" s="19"/>
      <c r="F48" s="5" t="s">
        <v>13</v>
      </c>
      <c r="G48" s="42" t="s">
        <v>93</v>
      </c>
      <c r="H48" s="5" t="s">
        <v>32</v>
      </c>
      <c r="I48" s="19"/>
      <c r="J48" s="34"/>
      <c r="K48" s="42" t="s">
        <v>114</v>
      </c>
      <c r="L48" s="19"/>
      <c r="M48" s="19"/>
      <c r="N48" s="34" t="s">
        <v>30</v>
      </c>
      <c r="O48" s="42" t="s">
        <v>123</v>
      </c>
      <c r="P48" s="5" t="s">
        <v>13</v>
      </c>
      <c r="R48" s="19"/>
      <c r="S48" s="5" t="s">
        <v>23</v>
      </c>
      <c r="T48" s="44" t="s">
        <v>123</v>
      </c>
      <c r="U48" s="54" t="s">
        <v>13</v>
      </c>
      <c r="V48" s="19"/>
      <c r="W48" s="19"/>
      <c r="X48" s="54" t="s">
        <v>13</v>
      </c>
      <c r="Y48" s="54" t="s">
        <v>13</v>
      </c>
      <c r="Z48" s="5" t="s">
        <v>23</v>
      </c>
      <c r="AA48" s="34" t="s">
        <v>30</v>
      </c>
      <c r="AB48" s="44" t="s">
        <v>123</v>
      </c>
      <c r="AC48" s="35" t="s">
        <v>125</v>
      </c>
      <c r="AD48" s="19"/>
      <c r="AE48" s="19"/>
      <c r="AF48" s="5" t="s">
        <v>13</v>
      </c>
      <c r="AH48" s="12" t="s">
        <v>32</v>
      </c>
      <c r="AI48" s="44"/>
      <c r="AJ48" s="19"/>
      <c r="AK48" s="19"/>
      <c r="AL48" s="19"/>
      <c r="AM48" s="5" t="s">
        <v>13</v>
      </c>
      <c r="AR48" s="19"/>
      <c r="AS48" s="5" t="s">
        <v>13</v>
      </c>
      <c r="AT48" s="34"/>
      <c r="AW48" s="19"/>
      <c r="AX48" s="19"/>
      <c r="AY48" s="5" t="s">
        <v>13</v>
      </c>
      <c r="AZ48" s="5" t="s">
        <v>13</v>
      </c>
      <c r="BA48" s="19"/>
      <c r="BB48" s="19"/>
      <c r="BC48" s="5" t="s">
        <v>13</v>
      </c>
      <c r="BD48" s="5" t="s">
        <v>13</v>
      </c>
      <c r="BF48" s="5" t="s">
        <v>13</v>
      </c>
      <c r="BG48" s="5" t="s">
        <v>13</v>
      </c>
      <c r="BH48" s="14">
        <f>COUNTA(C48:BG48)</f>
        <v>26</v>
      </c>
      <c r="BI48" s="32">
        <f>BI46/BM49</f>
        <v>1.2857142857142858</v>
      </c>
      <c r="BJ48" s="33" t="s">
        <v>51</v>
      </c>
      <c r="BM48" s="13" t="s">
        <v>49</v>
      </c>
    </row>
    <row r="49" spans="1:65" x14ac:dyDescent="0.3">
      <c r="D49" s="35" t="s">
        <v>70</v>
      </c>
      <c r="E49" s="35"/>
      <c r="F49" s="35"/>
      <c r="G49" s="35"/>
      <c r="H49" s="35"/>
      <c r="I49" s="35"/>
      <c r="J49" s="35"/>
      <c r="K49" s="35"/>
      <c r="L49" s="35"/>
      <c r="M49" s="35"/>
      <c r="N49" s="35" t="s">
        <v>125</v>
      </c>
      <c r="O49" s="35"/>
      <c r="P49" s="35"/>
      <c r="Q49" s="35"/>
      <c r="R49" s="35"/>
      <c r="S49" s="35"/>
      <c r="T49" s="35"/>
      <c r="U49" s="35"/>
      <c r="V49" s="35"/>
      <c r="AA49" s="34" t="s">
        <v>26</v>
      </c>
      <c r="AF49" s="34" t="s">
        <v>125</v>
      </c>
      <c r="AG49" s="35"/>
      <c r="AH49" s="12" t="s">
        <v>22</v>
      </c>
      <c r="AM49" s="35"/>
      <c r="AN49" s="35"/>
      <c r="AO49" s="35"/>
      <c r="AP49" s="35"/>
      <c r="AQ49" s="35"/>
      <c r="AR49" s="19"/>
      <c r="AW49" s="35"/>
      <c r="AX49" s="35"/>
      <c r="AZ49" s="5" t="s">
        <v>26</v>
      </c>
      <c r="BA49" s="5"/>
      <c r="BB49" s="5"/>
      <c r="BC49" s="65"/>
      <c r="BD49" s="65"/>
      <c r="BE49" s="35"/>
      <c r="BF49" s="35"/>
      <c r="BG49" s="35"/>
      <c r="BH49" s="14">
        <f t="shared" ref="BH49:BH51" si="13">COUNTA(C49:BG49)</f>
        <v>6</v>
      </c>
      <c r="BI49" s="5" t="s">
        <v>50</v>
      </c>
      <c r="BM49" s="13">
        <f>COUNTA(D46:BG46)</f>
        <v>56</v>
      </c>
    </row>
    <row r="50" spans="1:65" x14ac:dyDescent="0.3">
      <c r="AF50" s="35"/>
      <c r="AR50" s="35"/>
      <c r="AY50" s="35"/>
      <c r="AZ50" s="35" t="s">
        <v>30</v>
      </c>
      <c r="BC50" s="65"/>
      <c r="BD50" s="65"/>
      <c r="BE50" s="35"/>
      <c r="BF50" s="35"/>
      <c r="BG50" s="35"/>
      <c r="BH50" s="14">
        <f t="shared" si="13"/>
        <v>1</v>
      </c>
      <c r="BI50" s="14" t="s">
        <v>70</v>
      </c>
    </row>
    <row r="51" spans="1:65" x14ac:dyDescent="0.3">
      <c r="AF51" s="34"/>
      <c r="AR51" s="34"/>
      <c r="BH51" s="14">
        <f t="shared" si="13"/>
        <v>0</v>
      </c>
      <c r="BI51" s="14" t="s">
        <v>70</v>
      </c>
    </row>
    <row r="52" spans="1:65" s="45" customFormat="1" ht="18.45" customHeight="1" x14ac:dyDescent="0.3">
      <c r="A52" s="42" t="s">
        <v>53</v>
      </c>
      <c r="B52" s="43"/>
      <c r="C52" s="43"/>
      <c r="D52" s="44" t="s">
        <v>70</v>
      </c>
      <c r="E52" s="44"/>
      <c r="F52" s="44" t="s">
        <v>11</v>
      </c>
      <c r="G52" s="44" t="s">
        <v>11</v>
      </c>
      <c r="H52" s="44" t="s">
        <v>11</v>
      </c>
      <c r="I52" s="44" t="s">
        <v>11</v>
      </c>
      <c r="J52" s="44" t="s">
        <v>11</v>
      </c>
      <c r="K52" s="44" t="s">
        <v>11</v>
      </c>
      <c r="L52" s="44" t="s">
        <v>11</v>
      </c>
      <c r="M52" s="44" t="s">
        <v>11</v>
      </c>
      <c r="N52" s="44"/>
      <c r="O52" s="44" t="s">
        <v>11</v>
      </c>
      <c r="P52" s="44" t="s">
        <v>11</v>
      </c>
      <c r="Q52" s="44" t="s">
        <v>11</v>
      </c>
      <c r="R52" s="44" t="s">
        <v>11</v>
      </c>
      <c r="S52" s="44" t="s">
        <v>11</v>
      </c>
      <c r="T52" s="44"/>
      <c r="U52" s="44"/>
      <c r="V52" s="44" t="s">
        <v>11</v>
      </c>
      <c r="W52" s="44" t="s">
        <v>11</v>
      </c>
      <c r="X52" s="44" t="s">
        <v>11</v>
      </c>
      <c r="Y52" s="44" t="s">
        <v>11</v>
      </c>
      <c r="Z52" s="44"/>
      <c r="AA52" s="44" t="s">
        <v>11</v>
      </c>
      <c r="AB52" s="44"/>
      <c r="AC52" s="44"/>
      <c r="AD52" s="44"/>
      <c r="AE52" s="44" t="s">
        <v>11</v>
      </c>
      <c r="AF52" s="44"/>
      <c r="AG52" s="44" t="s">
        <v>11</v>
      </c>
      <c r="AH52" s="44" t="s">
        <v>11</v>
      </c>
      <c r="AI52" s="44" t="s">
        <v>11</v>
      </c>
      <c r="AJ52" s="44" t="s">
        <v>11</v>
      </c>
      <c r="AK52" s="44"/>
      <c r="AL52" s="43"/>
      <c r="AM52" s="44" t="s">
        <v>11</v>
      </c>
      <c r="AN52" s="44"/>
      <c r="AO52" s="44" t="s">
        <v>11</v>
      </c>
      <c r="AP52" s="44" t="s">
        <v>11</v>
      </c>
      <c r="AQ52" s="44"/>
      <c r="AR52" s="44" t="s">
        <v>11</v>
      </c>
      <c r="AS52" s="43"/>
      <c r="AT52" s="43"/>
      <c r="AU52" s="43"/>
      <c r="AV52" s="43"/>
      <c r="AW52" s="44" t="s">
        <v>11</v>
      </c>
      <c r="AX52" s="44" t="s">
        <v>11</v>
      </c>
      <c r="AY52" s="43"/>
      <c r="AZ52" s="44" t="s">
        <v>11</v>
      </c>
      <c r="BA52" s="44"/>
      <c r="BB52" s="44" t="s">
        <v>11</v>
      </c>
      <c r="BC52" s="44" t="s">
        <v>11</v>
      </c>
      <c r="BD52" s="43"/>
      <c r="BE52" s="43"/>
      <c r="BF52" s="44" t="s">
        <v>11</v>
      </c>
      <c r="BG52" s="44" t="s">
        <v>11</v>
      </c>
      <c r="BH52" s="14">
        <f>COUNTA(C52:BG52)</f>
        <v>35</v>
      </c>
      <c r="BI52" s="14" t="s">
        <v>70</v>
      </c>
    </row>
  </sheetData>
  <autoFilter ref="A2:C52" xr:uid="{00000000-0001-0000-0000-000000000000}"/>
  <mergeCells count="27">
    <mergeCell ref="A3:A4"/>
    <mergeCell ref="B3:B4"/>
    <mergeCell ref="A37:A38"/>
    <mergeCell ref="B37:B38"/>
    <mergeCell ref="A6:A7"/>
    <mergeCell ref="A16:A17"/>
    <mergeCell ref="B16:B17"/>
    <mergeCell ref="B6:B7"/>
    <mergeCell ref="A11:A12"/>
    <mergeCell ref="B11:B12"/>
    <mergeCell ref="A13:A14"/>
    <mergeCell ref="B13:B14"/>
    <mergeCell ref="B21:B22"/>
    <mergeCell ref="A21:A22"/>
    <mergeCell ref="AK1:AL1"/>
    <mergeCell ref="BC49:BD49"/>
    <mergeCell ref="BC50:BD50"/>
    <mergeCell ref="BN3:BN4"/>
    <mergeCell ref="BN37:BN38"/>
    <mergeCell ref="BN6:BN7"/>
    <mergeCell ref="BN11:BN12"/>
    <mergeCell ref="BN13:BN14"/>
    <mergeCell ref="AW1:AX1"/>
    <mergeCell ref="BN16:BN17"/>
    <mergeCell ref="BN21:BN22"/>
    <mergeCell ref="BN1:BO1"/>
    <mergeCell ref="AR1:AS1"/>
  </mergeCells>
  <phoneticPr fontId="13" type="noConversion"/>
  <conditionalFormatting sqref="BI3:BI45 BK3:BM45">
    <cfRule type="cellIs" dxfId="1" priority="4" operator="equal">
      <formula>0</formula>
    </cfRule>
  </conditionalFormatting>
  <conditionalFormatting sqref="BJ3:BJ45">
    <cfRule type="cellIs" dxfId="0" priority="5" operator="equal">
      <formula>0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 2025-2026</vt:lpstr>
    </vt:vector>
  </TitlesOfParts>
  <Manager/>
  <Company>La Riposte de Tassin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Suivi Résultats 2025-2026 - La Riposte</dc:title>
  <dc:subject/>
  <dc:creator>Guillaume GILLET</dc:creator>
  <cp:keywords/>
  <dc:description/>
  <cp:lastModifiedBy>Guillaume Gillet</cp:lastModifiedBy>
  <dcterms:created xsi:type="dcterms:W3CDTF">2020-03-11T16:06:34Z</dcterms:created>
  <dcterms:modified xsi:type="dcterms:W3CDTF">2026-07-06T16:05:51Z</dcterms:modified>
  <cp:category/>
</cp:coreProperties>
</file>